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55" activeTab="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州对下转移支付预算表09-1" sheetId="13" r:id="rId13"/>
    <sheet name="州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 name="部门单位基本信息表14" sheetId="19" r:id="rId19"/>
    <sheet name="重点领域项目名单15" sheetId="20" r:id="rId20"/>
  </sheets>
  <calcPr calcId="144525"/>
</workbook>
</file>

<file path=xl/sharedStrings.xml><?xml version="1.0" encoding="utf-8"?>
<sst xmlns="http://schemas.openxmlformats.org/spreadsheetml/2006/main" count="1191" uniqueCount="538">
  <si>
    <t>预算01-1表</t>
  </si>
  <si>
    <t>2025年部门财务收支预算总表</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</si>
  <si>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</si>
  <si>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</si>
  <si>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</si>
  <si>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</si>
  <si>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</si>
  <si>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</si>
  <si>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</si>
  <si>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</si>
  <si>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</si>
  <si>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</si>
  <si>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</si>
  <si>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</si>
  <si>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</si>
  <si>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</si>
  <si>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</si>
  <si>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</si>
  <si>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 xml:space="preserve"> 1、事业收入</t>
  </si>
  <si>
    <t>六、科学技术支出</t>
  </si>
  <si>
    <t xml:space="preserve"> 2、事业单位经营收入</t>
  </si>
  <si>
    <t>七、文化旅游体育与传媒支出</t>
  </si>
  <si>
    <t xml:space="preserve"> 3、上级补助收入</t>
  </si>
  <si>
    <t>八、社会保障和就业支出</t>
  </si>
  <si>
    <t xml:space="preserve"> 4、附属单位上缴收入</t>
  </si>
  <si>
    <t>九、卫生健康支出</t>
  </si>
  <si>
    <t xml:space="preserve"> 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</si>
  <si>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</si>
  <si>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</si>
  <si>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</si>
  <si>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</si>
  <si>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</si>
  <si>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</si>
  <si>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</si>
  <si>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</si>
  <si>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</si>
  <si>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</si>
  <si>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</si>
  <si>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</si>
  <si>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</si>
  <si>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</si>
  <si>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</si>
  <si>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</si>
  <si>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</si>
  <si>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</si>
  <si>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</si>
  <si>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</si>
  <si>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</si>
  <si>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</si>
  <si>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</si>
  <si>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</si>
  <si>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</si>
  <si>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</si>
  <si>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</si>
  <si>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</si>
  <si>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</si>
  <si>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</si>
  <si>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</si>
  <si>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</si>
  <si>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</si>
  <si>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</si>
  <si>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</si>
  <si>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</si>
  <si>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</si>
  <si>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</si>
  <si>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</si>
  <si>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</si>
  <si>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</si>
  <si>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</si>
  <si>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</si>
  <si>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</si>
  <si>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711001</t>
  </si>
  <si>
    <t>迪庆藏族自治州藏学研究院</t>
  </si>
  <si>
    <t>预算01-3表</t>
  </si>
  <si>
    <t>2025年部门支出预算表</t>
  </si>
  <si>
    <t>科目编码</t>
  </si>
  <si>
    <t>科目名称</t>
  </si>
  <si>
    <t>基本支出</t>
  </si>
  <si>
    <t>项目支出</t>
  </si>
  <si>
    <t>财政专户管理的支出</t>
  </si>
  <si>
    <t>单位资金</t>
  </si>
  <si>
    <t>事业支出</t>
  </si>
  <si>
    <t>事业单位
经营支出</t>
  </si>
  <si>
    <t>上级补助支出</t>
  </si>
  <si>
    <t>附属单位补助支出</t>
  </si>
  <si>
    <t>其他支出</t>
  </si>
  <si>
    <t>201</t>
  </si>
  <si>
    <t>一般公共服务支出</t>
  </si>
  <si>
    <t>20199</t>
  </si>
  <si>
    <t>2019999</t>
  </si>
  <si>
    <t>207</t>
  </si>
  <si>
    <t>文化旅游体育与传媒支出</t>
  </si>
  <si>
    <t>20701</t>
  </si>
  <si>
    <t>2070111</t>
  </si>
  <si>
    <t>208</t>
  </si>
  <si>
    <t>社会保障和就业支出</t>
  </si>
  <si>
    <t>20805</t>
  </si>
  <si>
    <t>2080505</t>
  </si>
  <si>
    <t>2080506</t>
  </si>
  <si>
    <t>2080599</t>
  </si>
  <si>
    <t>20808</t>
  </si>
  <si>
    <t>2080801</t>
  </si>
  <si>
    <t>210</t>
  </si>
  <si>
    <t>卫生健康支出</t>
  </si>
  <si>
    <t>21011</t>
  </si>
  <si>
    <t>2101101</t>
  </si>
  <si>
    <t>2101102</t>
  </si>
  <si>
    <t>2101103</t>
  </si>
  <si>
    <t>2101199</t>
  </si>
  <si>
    <t>213</t>
  </si>
  <si>
    <t>农林水支出</t>
  </si>
  <si>
    <t>21399</t>
  </si>
  <si>
    <t>2139999</t>
  </si>
  <si>
    <t>221</t>
  </si>
  <si>
    <t>住房保障支出</t>
  </si>
  <si>
    <t>22102</t>
  </si>
  <si>
    <t>2210201</t>
  </si>
  <si>
    <t>合  计</t>
  </si>
  <si>
    <t>预算02-1表</t>
  </si>
  <si>
    <t>2025年部门财政拨款收支预算总表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</si>
  <si>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</si>
  <si>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</si>
  <si>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</si>
  <si>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</si>
  <si>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</si>
  <si>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</si>
  <si>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</si>
  <si>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</si>
  <si>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</si>
  <si>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</si>
  <si>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</si>
  <si>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</si>
  <si>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</si>
  <si>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</si>
  <si>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</si>
  <si>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</si>
  <si>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</si>
  <si>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</si>
  <si>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</si>
  <si>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</si>
  <si>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</si>
  <si>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</si>
  <si>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</si>
  <si>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</si>
  <si>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</si>
  <si>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</si>
  <si>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</si>
  <si>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</si>
  <si>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</si>
  <si>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</si>
  <si>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</si>
  <si>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</si>
  <si>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</si>
  <si>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</si>
  <si>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</si>
  <si>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</si>
  <si>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2025年一般公共预算支出预算表（按功能科目分类）</t>
  </si>
  <si>
    <t>部门预算支出功能分类科目</t>
  </si>
  <si>
    <t>人员经费</t>
  </si>
  <si>
    <t>公用经费</t>
  </si>
  <si>
    <t>1</t>
  </si>
  <si>
    <t>2</t>
  </si>
  <si>
    <t>3</t>
  </si>
  <si>
    <t>5</t>
  </si>
  <si>
    <t>6</t>
  </si>
  <si>
    <t>7</t>
  </si>
  <si>
    <t>其他一般公共服务支出</t>
  </si>
  <si>
    <t>文化和旅游</t>
  </si>
  <si>
    <t>文化创作与保护</t>
  </si>
  <si>
    <t>行政事业单位养老支出</t>
  </si>
  <si>
    <t>机关事业单位基本养老保险缴费支出</t>
  </si>
  <si>
    <t>其他行政事业单位养老支出</t>
  </si>
  <si>
    <t>抚恤</t>
  </si>
  <si>
    <t>死亡抚恤</t>
  </si>
  <si>
    <t>行政事业单位医疗</t>
  </si>
  <si>
    <t>事业单位医疗</t>
  </si>
  <si>
    <t>公务员医疗补助</t>
  </si>
  <si>
    <t>其他行政事业单位医疗支出</t>
  </si>
  <si>
    <t>其他农林水支出</t>
  </si>
  <si>
    <t>住房改革支出</t>
  </si>
  <si>
    <t>住房公积金</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</si>
  <si>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</si>
  <si>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</si>
  <si>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</si>
  <si>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</si>
  <si>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</si>
  <si>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</si>
  <si>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</si>
  <si>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</si>
  <si>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</si>
  <si>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</si>
  <si>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</si>
  <si>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</si>
  <si>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</si>
  <si>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</si>
  <si>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</si>
  <si>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</si>
  <si>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</si>
  <si>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</si>
  <si>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</si>
  <si>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</si>
  <si>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</si>
  <si>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</si>
  <si>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</si>
  <si>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</si>
  <si>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</si>
  <si>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</si>
  <si>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已预拨</t>
  </si>
  <si>
    <t>533400210000000018665</t>
  </si>
  <si>
    <t>事业人员工资支出</t>
  </si>
  <si>
    <t>30101</t>
  </si>
  <si>
    <t>基本工资</t>
  </si>
  <si>
    <t>30102</t>
  </si>
  <si>
    <t>津贴补贴</t>
  </si>
  <si>
    <t>30107</t>
  </si>
  <si>
    <t>绩效工资</t>
  </si>
  <si>
    <t>533400231100001411631</t>
  </si>
  <si>
    <t>事业人员规范后绩效奖</t>
  </si>
  <si>
    <t>533400210000000018666</t>
  </si>
  <si>
    <t>社会保障缴费</t>
  </si>
  <si>
    <t>30108</t>
  </si>
  <si>
    <t>机关事业单位基本养老保险缴费</t>
  </si>
  <si>
    <t>30110</t>
  </si>
  <si>
    <t>职工基本医疗保险缴费</t>
  </si>
  <si>
    <t>30111</t>
  </si>
  <si>
    <t>公务员医疗补助缴费</t>
  </si>
  <si>
    <t>30112</t>
  </si>
  <si>
    <t>其他社会保障缴费</t>
  </si>
  <si>
    <t>533400210000000018667</t>
  </si>
  <si>
    <t>30113</t>
  </si>
  <si>
    <t>533400221100000252058</t>
  </si>
  <si>
    <t>30217</t>
  </si>
  <si>
    <t>533400210000000018675</t>
  </si>
  <si>
    <t>一般公用经费</t>
  </si>
  <si>
    <t>30227</t>
  </si>
  <si>
    <t>委托业务费</t>
  </si>
  <si>
    <t>30211</t>
  </si>
  <si>
    <t>差旅费</t>
  </si>
  <si>
    <t>30226</t>
  </si>
  <si>
    <t>劳务费</t>
  </si>
  <si>
    <t>30201</t>
  </si>
  <si>
    <t>办公费</t>
  </si>
  <si>
    <t>30207</t>
  </si>
  <si>
    <t>邮电费</t>
  </si>
  <si>
    <t>533400231100001411626</t>
  </si>
  <si>
    <t>办公取暖费</t>
  </si>
  <si>
    <t>30206</t>
  </si>
  <si>
    <t>电费</t>
  </si>
  <si>
    <t>30208</t>
  </si>
  <si>
    <t>取暖费</t>
  </si>
  <si>
    <t>533400210000000018673</t>
  </si>
  <si>
    <t>工会经费</t>
  </si>
  <si>
    <t>30228</t>
  </si>
  <si>
    <t>30229</t>
  </si>
  <si>
    <t>福利费</t>
  </si>
  <si>
    <t>533400241100002142916</t>
  </si>
  <si>
    <t>体检费</t>
  </si>
  <si>
    <t>533400210000000018671</t>
  </si>
  <si>
    <t>公务用车运行维护费</t>
  </si>
  <si>
    <t>30231</t>
  </si>
  <si>
    <t>30299</t>
  </si>
  <si>
    <t>其他商品和服务支出</t>
  </si>
  <si>
    <t>533400241100002114016</t>
  </si>
  <si>
    <t>机关事业单位职工遗属补助资金</t>
  </si>
  <si>
    <t>30305</t>
  </si>
  <si>
    <t>生活补助</t>
  </si>
  <si>
    <t>预算05-1表</t>
  </si>
  <si>
    <t>2025年部门项目支出预算表</t>
  </si>
  <si>
    <t>项目分类</t>
  </si>
  <si>
    <t>项目单位</t>
  </si>
  <si>
    <t>本年拨款</t>
  </si>
  <si>
    <t>其中：本次下达</t>
  </si>
  <si>
    <t>民族团结进步创建基础信息资料数字化与数据库建设经费</t>
  </si>
  <si>
    <t>专项业务类</t>
  </si>
  <si>
    <t>533400210000000022222</t>
  </si>
  <si>
    <t>31002</t>
  </si>
  <si>
    <t>办公设备购置</t>
  </si>
  <si>
    <t>民族文化研究及出版经费</t>
  </si>
  <si>
    <t>事业发展类</t>
  </si>
  <si>
    <t>533400210000000017976</t>
  </si>
  <si>
    <t>30202</t>
  </si>
  <si>
    <t>印刷费</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</si>
  <si>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</si>
  <si>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</si>
  <si>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</si>
  <si>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</si>
  <si>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</si>
  <si>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</si>
  <si>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</si>
  <si>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</si>
  <si>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</si>
  <si>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</si>
  <si>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</si>
  <si>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</si>
  <si>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紧扣全国铸牢中华民族共同体意识工作的主线，按照全州民族团结标杆建设实施意见精神，按照我院民族团结进步基础信息资料数字化和数据库建设工作规划，年内主要组织开展“神川铁桥”文化圈信息采集。对“神川铁桥”周边的维西塔城镇、丽江塔城镇开展实地考察调研和人员专访，收集收录信息资料30条（含录音、视频、文字记录），进一步充实数据库基础资料，在已有基础上继续充实信息数据，数据总量提升5%。采购手持云台、扫描仪、投影仪等一批电子器材，进一步配齐数据库硬件设备。不断丰富民族团结进步创建基础信息资料数字化与数据库平台建设信息，为全州标杆建设打好信息基础，为全国范围内的专家学者了解迪庆、研究迪庆、献策迪庆提供智慧“云台”。</t>
  </si>
  <si>
    <t>产出指标</t>
  </si>
  <si>
    <t>数量指标</t>
  </si>
  <si>
    <t>采访对象</t>
  </si>
  <si>
    <t>&gt;=</t>
  </si>
  <si>
    <t>30</t>
  </si>
  <si>
    <t>人次</t>
  </si>
  <si>
    <t>定量指标</t>
  </si>
  <si>
    <t>反映采访对象完成情况。</t>
  </si>
  <si>
    <t>采集音频、视频</t>
  </si>
  <si>
    <t>个</t>
  </si>
  <si>
    <t>反映采集视频完成情况。</t>
  </si>
  <si>
    <t>文字整理</t>
  </si>
  <si>
    <t>份</t>
  </si>
  <si>
    <t>根据文字整理完成程度。</t>
  </si>
  <si>
    <t>照相机、摄像机、扫描仪等</t>
  </si>
  <si>
    <t>=</t>
  </si>
  <si>
    <t>8</t>
  </si>
  <si>
    <t>台/套</t>
  </si>
  <si>
    <t>按照项目实施方案和相关设备采买政策规定要求购买设备：手持云台2台，摄像机2台，无人机一台，照相机1台，扫描仪1台、投影仪1台，打印机1台。</t>
  </si>
  <si>
    <t>质量指标</t>
  </si>
  <si>
    <t>验收通过率</t>
  </si>
  <si>
    <t>90</t>
  </si>
  <si>
    <t>%</t>
  </si>
  <si>
    <t>定性指标</t>
  </si>
  <si>
    <t>反映实际完成情况。</t>
  </si>
  <si>
    <t>时效指标</t>
  </si>
  <si>
    <t>完成率</t>
  </si>
  <si>
    <t>月</t>
  </si>
  <si>
    <t>年度内完成规定的任务量。</t>
  </si>
  <si>
    <t>效益指标</t>
  </si>
  <si>
    <t>社会效益</t>
  </si>
  <si>
    <t>管理存量数据条数增长率</t>
  </si>
  <si>
    <t>反映信息系统建设/运维对存量数据的管理情况（仅计算核心数据，原则上核心数据不超过5类)。</t>
  </si>
  <si>
    <t>满意度指标</t>
  </si>
  <si>
    <t>服务对象满意度</t>
  </si>
  <si>
    <t>科研单位及文化工作者的满意度</t>
  </si>
  <si>
    <t>80</t>
  </si>
  <si>
    <t>反映使用对象对信息系统使用的满意度。
使用人员满意度=（对信息系统满意的使用人员/问卷调查人数）*100%</t>
  </si>
  <si>
    <t>群众满意度</t>
  </si>
  <si>
    <t>反映服务群众对信息系统使用的满意度。
群众满意度=（对信息系统满意的使用人员/问卷调查人数）*100%</t>
  </si>
  <si>
    <t>按照州委统一战线工作领导《关于成立迪庆州铸牢中华民族共同体意识研究教育实践中心的实施方案》（迪统组20204号）文件对“中心”工作作出的5个方面的任务安排，州委九届七次审议通过的《中共迪庆州委关于以铸牢中华民族共同体意识为主线、为奋力推进社会主义现代化新迪庆建设凝聚强大合力的决定》中对铸牢中华民族共同体意识理论研究、宣传教育方面5项任务清单安排，建立对应的研究计划、目标、任务，全力组织开展研究项目、课题和学术交流研讨合作工作。
一是开展基础研究工作。调研、收集、整理相关基础资料、基础实况，完成《铸牢中华民族共同体意识迪庆实录：交往交流交融》基础调研工作。
二是强化理论研究和应用研究工作。组织实施民族、文化、宗教三个方面专项研究课题《迪庆州基础党组织建设促进乡村宗教治理研究》《迪庆藏传佛教中国化实践研究》《铸牢中华民族共同体意识视域下迪庆非物质文化遗产保护传承研究》等4项，各单项课题形成一份综合报告、一份决策咨询报告。
三是推出出版内刊《迪庆藏学研究》“铸牢中华民族共同体意识特刊”一期，共计500册。
四是组织开展学术交流研讨合作年内部少于4次。</t>
  </si>
  <si>
    <t>综合报告</t>
  </si>
  <si>
    <t>4</t>
  </si>
  <si>
    <t>根据课题库管理办法，课题实施方案，形成综合报告情况。</t>
  </si>
  <si>
    <t>决策咨询报</t>
  </si>
  <si>
    <t>根据课题库管理办法，课题实施方案，完成决策咨询报告情况。</t>
  </si>
  <si>
    <t>内刊《迪庆藏学研究》</t>
  </si>
  <si>
    <t>500</t>
  </si>
  <si>
    <t>册</t>
  </si>
  <si>
    <t>出版《迪庆藏学研究》——铸牢中华民族共同体意识特刊1期</t>
  </si>
  <si>
    <t>交流研讨活动</t>
  </si>
  <si>
    <t>次</t>
  </si>
  <si>
    <t>组织科研人员到国家级研究基地和相关研究机构交流访学两次。组织举办铸牢中华民族共同体意识专题学术研讨会议一次、州内专家座谈交流会一次。</t>
  </si>
  <si>
    <t>民族文化研究及出版工作方案内各分项研究工作验收率</t>
  </si>
  <si>
    <t>计划完成率</t>
  </si>
  <si>
    <t>计划完成率=在规定时间完成任务。</t>
  </si>
  <si>
    <t>宣传知晓率</t>
  </si>
  <si>
    <t>与州内外的科研机构交流合作，州内各乡镇开展调研等工作情况。</t>
  </si>
  <si>
    <t>成果增长率</t>
  </si>
  <si>
    <t>成果增长率=2025年基础研究成果数量/2024年基础研究成果数量</t>
  </si>
  <si>
    <t>文化科研单位及文化工作者的满意度</t>
  </si>
  <si>
    <t>民族文化研究工作者的满意度</t>
  </si>
  <si>
    <t>预算06表</t>
  </si>
  <si>
    <t>2025年部门政府性基金预算支出预算表</t>
  </si>
  <si>
    <t>政府性基金预算支出预算表</t>
  </si>
  <si>
    <t>单位名称：全部</t>
  </si>
  <si>
    <t>本年政府性基金预算支出</t>
  </si>
  <si>
    <t>迪庆州藏学研究院2025年无政府性基金预算支出因此政府性基金预算支出表空表公开。</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</si>
  <si>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</si>
  <si>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</si>
  <si>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</si>
  <si>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</si>
  <si>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</si>
  <si>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</si>
  <si>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</si>
  <si>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</si>
  <si>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</si>
  <si>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</si>
  <si>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</si>
  <si>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车辆加油服务</t>
  </si>
  <si>
    <t>C23120302 车辆加油、添加燃料服务</t>
  </si>
  <si>
    <t>升</t>
  </si>
  <si>
    <t>车辆维修和保养服务</t>
  </si>
  <si>
    <t>C23120301 车辆维修和保养服务</t>
  </si>
  <si>
    <t>车辆保险</t>
  </si>
  <si>
    <t>C1804010201 机动车保险服务</t>
  </si>
  <si>
    <t>辆</t>
  </si>
  <si>
    <t>复印纸</t>
  </si>
  <si>
    <t>A05040101 复印纸</t>
  </si>
  <si>
    <t>箱</t>
  </si>
  <si>
    <t>打印机</t>
  </si>
  <si>
    <t>A02021003 A4黑白打印机</t>
  </si>
  <si>
    <t>台</t>
  </si>
  <si>
    <t>笔记本电脑</t>
  </si>
  <si>
    <t>A02010108 便携式计算机</t>
  </si>
  <si>
    <t>手持云台</t>
  </si>
  <si>
    <t>A02020599 其他照相机及器材</t>
  </si>
  <si>
    <t>扫描仪</t>
  </si>
  <si>
    <t>A02021118 扫描仪</t>
  </si>
  <si>
    <t>照相机</t>
  </si>
  <si>
    <t>A02020501 数字照相机</t>
  </si>
  <si>
    <t>投影仪</t>
  </si>
  <si>
    <t>A02020200 投影仪</t>
  </si>
  <si>
    <t>预算08表</t>
  </si>
  <si>
    <t>2025年部门政府购买服务预算表</t>
  </si>
  <si>
    <t>政府购买服务项目</t>
  </si>
  <si>
    <t>政府购买服务目录</t>
  </si>
  <si>
    <t>迪庆州藏学研究院2025年无政府购买服务预算，因此政府购买服务预算表空表公开。</t>
  </si>
  <si>
    <t>预算09-1表</t>
  </si>
  <si>
    <t>2025年州对下转移支付预算表</t>
  </si>
  <si>
    <t>单位名称（项目）</t>
  </si>
  <si>
    <t>地区</t>
  </si>
  <si>
    <t>政府性基金</t>
  </si>
  <si>
    <t>开发区</t>
  </si>
  <si>
    <t>香格里拉市</t>
  </si>
  <si>
    <t>德钦县</t>
  </si>
  <si>
    <t>维西县</t>
  </si>
  <si>
    <t>迪庆州藏学研究院2025年无州对下转移支出预算，因此州对下转移支出预算表空表公开</t>
  </si>
  <si>
    <t>预算09-2表</t>
  </si>
  <si>
    <t>2025年州对下转移支付绩效目标表</t>
  </si>
  <si>
    <t/>
  </si>
  <si>
    <t>迪庆州藏学研究院2025年无州对下转移支出预算，因此州对下转移支付绩效目标表空表公开。</t>
  </si>
  <si>
    <t>预算10表</t>
  </si>
  <si>
    <t>2025年新增资产配置表</t>
  </si>
  <si>
    <t>资产类别</t>
  </si>
  <si>
    <t>资产分类代码.名称</t>
  </si>
  <si>
    <t>资产名称</t>
  </si>
  <si>
    <t>计量单位</t>
  </si>
  <si>
    <t>财政部门批复数（元）</t>
  </si>
  <si>
    <t>单价</t>
  </si>
  <si>
    <t>金额</t>
  </si>
  <si>
    <t>设备</t>
  </si>
  <si>
    <t>办公设备</t>
  </si>
  <si>
    <t>预算11表</t>
  </si>
  <si>
    <t>2025年上级补助项目支出预算表</t>
  </si>
  <si>
    <t>上级补助</t>
  </si>
  <si>
    <t>迪庆州藏学研究院2025无上级补助项目支出预算，因此上级补助项目支出预算表空表公开。</t>
  </si>
  <si>
    <t>预算12表</t>
  </si>
  <si>
    <t>2025年部门项目支出中期规划预算表</t>
  </si>
  <si>
    <t>项目级次</t>
  </si>
  <si>
    <t>2025年</t>
  </si>
  <si>
    <t>2026年</t>
  </si>
  <si>
    <t>2027年</t>
  </si>
  <si>
    <t>311 专项业务类</t>
  </si>
  <si>
    <t>本级</t>
  </si>
  <si>
    <t>313 事业发展类</t>
  </si>
  <si>
    <t>预算13表</t>
  </si>
  <si>
    <t>部门整体支出绩效目标表</t>
  </si>
  <si>
    <t>部门名称</t>
  </si>
  <si>
    <t>内容</t>
  </si>
  <si>
    <t>说明</t>
  </si>
  <si>
    <t>部门总体目标</t>
  </si>
  <si>
    <t>部门职责</t>
  </si>
  <si>
    <t>（1）挖掘、保护和宣传迪庆少数民族文化；
（2）抢救和研究迪庆历史、文化、宗教资料、收集整理出版迪庆民族文化资料；
（3）迪庆少数民族文字编译；
（4）负责香格里拉文化研究，巩固和提升香格里拉文化品牌；
（5）专题研究迪庆藏族、傈僳族、纳西族文化，协调开展其他少数民族文化：
（6）组织开展《格萨尔》研究，迪庆少数民族古籍保护和研究；
（7）迪庆经济社会发展研究，民族宗教理论研究，积极推进迪庆新型智库建设；
（8）香格里拉城区藏文广告、门牌和标识的翻译规范；
（9）承办州委州政府交办的其他工作；</t>
  </si>
  <si>
    <t>根据三定方案归纳</t>
  </si>
  <si>
    <t>总体绩效目标
（2025-2027年期间）</t>
  </si>
  <si>
    <t>按照州委统一战线工作领导《关于成立迪庆州铸牢中华民族共同体意识研究教育实践中心的实施方案》（迪统组20204号）文件对“中心”工作作出的5个方面的任务安排，州委九届七次全会审议通过的《中共迪庆州委关于以铸牢中华民族共同体意识为主线、为奋力推进社会主义现代化新迪庆建设凝聚强大合力的决定》中对铸牢中华民族共同体意识理论研究、宣传教育方面5项任务清单安排，建立对应的研究计划、目标、任务，全力组织开展研究项目、课题和学术交流研讨合作工作。全面组织开展迪庆优秀少数民族文化普查、调研、收集、整理和出版工作，加强文化保护、传承和宣传，推进文化创造性转化、创新性发展，不断夯实文化自信的思想根基、群众基础；全面组织开展铸牢中华民族共同体意识、藏传佛教中国化方面基础研究、理论研究、应用研究，实施专项研究课题，深入挖掘、整理、研究迪庆民族交往交流交融方面史料、资料等历史故事和藏传佛教中国化方面优良传统、发展状况、经验做法等，逐年推出出版一批工具书、宣传宣讲教材资料等文史书系、古籍书系，完成一批民族宗教方面综合调研报告、决策咨询报告，定期出版发行学术专刊、特刊，不断扩大基础研究成果数量、优化研究成果质量、提升智库功能，推进史料体系、理论体系建设，为党委政府决策提供理论支持和智力支持；全力组织推进民族团结进步基础信息资料数字化和数据库建设，立足涉藏工作大局和迪庆基本州情，全覆盖、全方位收集整理迪庆民族团结方面历史史料、文献、文书、文件、古籍、图片、音视频等全部资料，通过电子化手段扫描、录入数据库，逐步建立起全面、完整、系统的迪庆民族团结进步基础信息资料库；积极组织开展内外学术交流合作和学术研讨工作，参加各级各类学术论坛、学术研讨等会议和活动，宣传推介迪庆铸牢中华民族共同体意识和推进藏传佛教中国化方面研究成果、经验做法，组织举办州内铸牢中华民族共同体意识和藏传佛教中国化专题学术交流活动、会议，邀请州内外相关领域研究机构和研究人员参会为迪庆民族宗教工作建言献策，进一步稳固内外交流合作机制、打通内外发声渠道，推进话语体系建设，夯实宣传教育的工作平台、社会基础。</t>
  </si>
  <si>
    <t>根据部门职责，中长期规划，各级党委，各级政府要求归纳</t>
  </si>
  <si>
    <t>部门年度目标</t>
  </si>
  <si>
    <t>预算年度（2025年）
绩效目标</t>
  </si>
  <si>
    <t>按照州委统一战线工作领导《关于成立迪庆州铸牢中华民族共同体意识研究教育实践中心的实施方案》（迪统组20204号）文件对“中心”工作作出的5个方面的任务安排，州委九届七次审议通过的《中共迪庆州委关于以铸牢中华民族共同体意识为主线、为奋力推进社会主义现代化新迪庆建设凝聚强大合力的决定》中对铸牢中华民族共同体意识理论研究、宣传教育方面5项任务清单安排，建立对应的研究计划、目标、任务，全力组织开展研究项目、课题和学术交流研讨合作工作。
一是开展基础研究工作。调研、收集、整理相关基础资料、基础实况，编撰《铸牢中华民族共同体意识迪庆实录：交往交流交融》完成初稿。《迪庆藏传佛教中国化历史故事简介：23座寺院为例》，形成一本宣传册，共计30册。
二是强化理论研究和应用研究工作。组织实施民族、文化、宗教三个方面专项研究课题《迪庆州基础党组织建设促进乡村宗教治理研究》《迪庆藏传佛教中国化实践研究》《铸牢中华民族共同体意识视域下迪庆非物质文化遗产保护传承研究》等4项，各单项课题形成一份综合报告、一份决策咨询报告。
三是推出出版内刊《迪庆藏学研究》“铸牢中华民族共同体意识特刊”一期，共计500册。
四是组织开展学术交流研讨合作工作。组织科研人员到国家级研究基地和相关研究机构交流访学两次。组织举办铸牢中华民族共同体意识专题学术研讨会议一次、州内专家座谈交流会一次，年内学术交流不少于4次。 
五是紧扣全国铸牢中华民族共同体意识工作的主线，按照全州民族团结标杆建设实施意见精神，按照我院民族团结进步基础信息资料数字化和数据库建设工作规划，年内主要组织开展“神川铁桥”文化圈信息采集。对“神川铁桥”周边的维西塔城镇、丽江塔城镇开展实地考察调研和人员专访，收集收录信息资料30条以上（含录音、视频、文字记录），整理上传书目数据30条以上，进一步充实数据库基础资料，在已有基础上继续充实信息数据，数据总量提升5%。采购手持云台、扫描仪、投影仪等一批电子器材，进一步配齐数据库硬件设备。不断丰富民族团结进步创建基础信息资料数字化与数据库平台建设信息，为全州标杆建设打好信息基础，为全国范围内的专家学者了解迪庆、研究迪庆、献策迪庆提供智慧“云台”。</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</si>
  <si>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</si>
  <si>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</si>
  <si>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</si>
  <si>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</si>
  <si>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</si>
  <si>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</si>
  <si>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</si>
  <si>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</si>
  <si>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</si>
  <si>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民族文化研究及出版工作</t>
  </si>
  <si>
    <t>1.一是挖掘、整理、宣传迪庆民族交往交流交融的历史和故事，进一步加强民族“三交”历史进程和文化背景研究。2025年组织开展《铸牢中华民族共同体意识迪庆实录：交往交流交融》调研工作并完成初稿。二是收集、整理迪庆藏传佛教寺院促进民族团结方面的历史和实况资料，进一步加强藏传佛教中国化研究。2025年编撰出版《迪庆藏传佛教中国化历史故事简介：以23座寺院为例》.2.迪庆州铸牢中华民族共同体意识研究教育实践中心课题库,2025组织实施7个专项课题，课题选题聚焦于铸牢中华民族共同体意识、藏传佛教中国化、地方优秀传统文化研究，以委托实施、公开申报的方式联合州内相关研究人员共同实施。课题围绕迪庆民族、文化、宗教三个方面发展现状、问题短板、意见建议三个内容进行研究，按照一个课题一个综合报告、一个决策咨询报告的成果形式进行验收。课题成果形成决策咨询专报合集上报州委相关领导参阅参考。3.学术交流研讨会,2025组织举办2次学术交流研讨会议。以两种形式和规模组织举办：一是联合中国社会科学院、中国藏学研究中心、云南省社会科学院、云南大学等高等院校举办中大型研讨会议，人员规模为50—200人；二是联合州内县（市）、乡（镇）党委政府或相关科研机构举办中小型研讨会议，人员规模为50人以内。通过组织举办学术研讨会议，凝聚州内外科研力量和智慧为迪庆铸牢中华民族共同体意识、推进藏传佛教中国化建言献策，促进州内外专家学着相互学习借鉴，提升迪庆科研工作水平和实力。同时，通过研讨会议平台打通拓展对外发声渠道，以理论和实践大研讨、大探索，打造工作大格局、营造工作大氛围，推动宣传教育向更广的领域、更高的层次延伸，努力推进话语体4.编辑出版《迪庆藏学研究》“铸牢中华民族共同体意识特刊”2025度组织编印内刊《迪庆藏学研究》1期，共计500期。刊物主要刊载以云南涉藏地区范围内有关历史、社会、经济、民族、文化、宗教、生态等领域的研究论文、调查报告等研究成果及文章，以此展示宣传迪庆经济社会发展、民族宗教治理、文化生态保护等方面的工作，让更多的人了解迪庆、关注迪庆，不断提升迪庆的关注度和影响力。</t>
  </si>
  <si>
    <t>民族团结进步基础信息资料数字化和数据库建设</t>
  </si>
  <si>
    <t>组织推进民族团结进步基础信息资料的收集、整理、扫描、录入工作。主要开展“神川铁桥文化圈”即：上江、金江、五境、塔城、霞若、拖顶六个乡镇片区的基础调研，对该区域的语言（汉语、民族语）、地理、历史（文字资料及口述史）、神话传说、民间故事、地名、家谱、家族史、碑刻等进行拉网式田野调查，形成文字音视频资料，整理编辑后收录入数据库。完成2个乡镇调研工作，调查人数不少于40天，调查人数不少于40人，形成50条资料信息数据。同步完成资料数据入库。调研围绕迪庆民族、文化、宗教方面开展基层普查、搜集：一是抢救留存地方基础历史文化资料；二是电子化保持地方特色、珍贵历史文化资料；三是为建设迪庆特色、亮点文化的展示平台充实资料、打下基础。</t>
  </si>
  <si>
    <t>三、部门整体支出绩效指标</t>
  </si>
  <si>
    <t>绩效指标</t>
  </si>
  <si>
    <t>评（扣）分标准</t>
  </si>
  <si>
    <t>绩效指标设定依据及指标值数据来源</t>
  </si>
  <si>
    <t xml:space="preserve">二级指标 </t>
  </si>
  <si>
    <t>研究报告数量</t>
  </si>
  <si>
    <t>根据指标值与实际完成指标的比例</t>
  </si>
  <si>
    <t>形成最终研究报告个数。</t>
  </si>
  <si>
    <t>课题实施方案</t>
  </si>
  <si>
    <t>决策咨询报告</t>
  </si>
  <si>
    <t>按照指标值与实际完成指标的比例</t>
  </si>
  <si>
    <t>反映实施完成的咨询报告</t>
  </si>
  <si>
    <t>课题实施方案。</t>
  </si>
  <si>
    <t>《迪庆藏学研究》内刊</t>
  </si>
  <si>
    <t>按照指标值与实际完成值比例</t>
  </si>
  <si>
    <t>反映实际完成的内刊数量。</t>
  </si>
  <si>
    <t>学术交流活动</t>
  </si>
  <si>
    <t>按指标值与实际完成指标比例</t>
  </si>
  <si>
    <t>反映年度实际完成的交流活动次数。</t>
  </si>
  <si>
    <t>数据采集数目</t>
  </si>
  <si>
    <t>条</t>
  </si>
  <si>
    <t>反映实际采集的数据信息量</t>
  </si>
  <si>
    <t>课题研究方案</t>
  </si>
  <si>
    <t>采购数量</t>
  </si>
  <si>
    <t>根据指标值与实际完成的比例</t>
  </si>
  <si>
    <t>反映实际完成的采购数量。</t>
  </si>
  <si>
    <t>课题研究实施方案</t>
  </si>
  <si>
    <t>根据指标值与实际完成值的比例</t>
  </si>
  <si>
    <t>反映实际采访完成数据</t>
  </si>
  <si>
    <t>反映验收通过的情况</t>
  </si>
  <si>
    <t>根据课题实施方案</t>
  </si>
  <si>
    <t>根据指标值与实际完成值比例</t>
  </si>
  <si>
    <t>反映实际完成时限</t>
  </si>
  <si>
    <t>反映宣传知晓度</t>
  </si>
  <si>
    <t>反映年度成果的增长情况</t>
  </si>
  <si>
    <t>推动迪庆民族文化研究宣传增长率</t>
  </si>
  <si>
    <t>反映研究宣传的增长量</t>
  </si>
  <si>
    <t>反映研究成果的验收通过率</t>
  </si>
  <si>
    <t>科研单位及科研工作者满意度</t>
  </si>
  <si>
    <t>反映科研单位及科研工作者对课题研究的项目及研究成果。</t>
  </si>
  <si>
    <t>根据课题研究实施方案。</t>
  </si>
  <si>
    <t>群从满意度</t>
  </si>
  <si>
    <t>反映群从对科研工作及科研成果的没有度</t>
  </si>
  <si>
    <t>预算14表</t>
  </si>
  <si>
    <t>部门单位基本信息表</t>
  </si>
  <si>
    <t>单位：人、辆</t>
  </si>
  <si>
    <t>单位性质</t>
  </si>
  <si>
    <t>财政供给政策</t>
  </si>
  <si>
    <t>定编人员数</t>
  </si>
  <si>
    <t>在职实有人数</t>
  </si>
  <si>
    <t>人员编制数</t>
  </si>
  <si>
    <t>离退休人数</t>
  </si>
  <si>
    <t>其他人员</t>
  </si>
  <si>
    <t>车辆</t>
  </si>
  <si>
    <t>财政全供养</t>
  </si>
  <si>
    <t>财政部分供养实有人数</t>
  </si>
  <si>
    <t>离休</t>
  </si>
  <si>
    <t>退休</t>
  </si>
  <si>
    <t>编制数</t>
  </si>
  <si>
    <t>实有数</t>
  </si>
  <si>
    <t>行政</t>
  </si>
  <si>
    <t>事业</t>
  </si>
  <si>
    <t>事业编制数[工勤]</t>
  </si>
  <si>
    <t>提前退休</t>
  </si>
  <si>
    <t>**</t>
  </si>
  <si>
    <t>文化、体育和娱乐业</t>
  </si>
  <si>
    <t>一级预算单位</t>
  </si>
  <si>
    <t>州级部门预算重点领域项目名单</t>
  </si>
  <si>
    <t>序号</t>
  </si>
</sst>
</file>

<file path=xl/styles.xml><?xml version="1.0" encoding="utf-8"?>
<styleSheet xmlns="http://schemas.openxmlformats.org/spreadsheetml/2006/main">
  <numFmts count="9">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6" formatCode="yyyy/mm/dd\ hh:mm:ss"/>
    <numFmt numFmtId="177" formatCode="#,##0;\-#,##0;;@"/>
    <numFmt numFmtId="178" formatCode="#,##0.00;\-#,##0.00;;@"/>
    <numFmt numFmtId="179" formatCode="hh:mm:ss"/>
    <numFmt numFmtId="180" formatCode="yyyy/mm/dd"/>
  </numFmts>
  <fonts count="49">
    <font>
      <sz val="11"/>
      <color theme="1"/>
      <name val="宋体"/>
      <charset val="134"/>
      <scheme val="minor"/>
    </font>
    <font>
      <b/>
      <sz val="24"/>
      <color theme="1"/>
      <name val="宋体"/>
      <charset val="134"/>
    </font>
    <font>
      <sz val="9"/>
      <color theme="1"/>
      <name val="宋体"/>
      <charset val="134"/>
    </font>
    <font>
      <b/>
      <sz val="11"/>
      <color theme="1"/>
      <name val="宋体"/>
      <charset val="134"/>
    </font>
    <font>
      <sz val="24"/>
      <color theme="1"/>
      <name val="宋体"/>
      <charset val="134"/>
    </font>
    <font>
      <sz val="9"/>
      <color rgb="FF000000"/>
      <name val="宋体"/>
      <charset val="134"/>
    </font>
    <font>
      <b/>
      <sz val="24"/>
      <color rgb="FF000000"/>
      <name val="宋体"/>
      <charset val="134"/>
    </font>
    <font>
      <sz val="24"/>
      <color rgb="FF000000"/>
      <name val="宋体"/>
      <charset val="134"/>
    </font>
    <font>
      <b/>
      <sz val="9"/>
      <color rgb="FF000000"/>
      <name val="宋体"/>
      <charset val="134"/>
    </font>
    <font>
      <sz val="10"/>
      <color rgb="FF000000"/>
      <name val="宋体"/>
      <charset val="134"/>
    </font>
    <font>
      <sz val="22"/>
      <color rgb="FF000000"/>
      <name val="方正小标宋简体"/>
      <charset val="134"/>
    </font>
    <font>
      <b/>
      <sz val="23"/>
      <color rgb="FF000000"/>
      <name val="宋体"/>
      <charset val="134"/>
    </font>
    <font>
      <sz val="11"/>
      <color rgb="FF000000"/>
      <name val="宋体"/>
      <charset val="134"/>
    </font>
    <font>
      <sz val="10"/>
      <color theme="1"/>
      <name val="宋体"/>
      <charset val="134"/>
    </font>
    <font>
      <b/>
      <sz val="23"/>
      <color theme="1"/>
      <name val="宋体"/>
      <charset val="134"/>
    </font>
    <font>
      <sz val="11"/>
      <color theme="1"/>
      <name val="宋体"/>
      <charset val="134"/>
    </font>
    <font>
      <sz val="10"/>
      <color rgb="FFFFFFFF"/>
      <name val="宋体"/>
      <charset val="134"/>
    </font>
    <font>
      <b/>
      <sz val="21"/>
      <color rgb="FF000000"/>
      <name val="宋体"/>
      <charset val="134"/>
    </font>
    <font>
      <sz val="22"/>
      <color theme="1"/>
      <name val="方正小标宋简体"/>
      <charset val="134"/>
    </font>
    <font>
      <sz val="18"/>
      <color theme="1"/>
      <name val="Microsoft Sans Serif"/>
      <charset val="134"/>
    </font>
    <font>
      <sz val="12"/>
      <color theme="1"/>
      <name val="宋体"/>
      <charset val="134"/>
    </font>
    <font>
      <sz val="20"/>
      <color rgb="FF000000"/>
      <name val="宋体"/>
      <charset val="134"/>
    </font>
    <font>
      <b/>
      <sz val="10"/>
      <color rgb="FF000000"/>
      <name val="宋体"/>
      <charset val="134"/>
    </font>
    <font>
      <sz val="10"/>
      <color theme="1"/>
      <name val="Arial"/>
      <charset val="134"/>
    </font>
    <font>
      <sz val="28"/>
      <color rgb="FF000000"/>
      <name val="宋体"/>
      <charset val="134"/>
    </font>
    <font>
      <sz val="10"/>
      <color theme="1"/>
      <name val="Microsoft YaHei UI"/>
      <charset val="134"/>
    </font>
    <font>
      <sz val="30"/>
      <color rgb="FF000000"/>
      <name val="宋体"/>
      <charset val="134"/>
    </font>
    <font>
      <sz val="19"/>
      <color rgb="FF000000"/>
      <name val="宋体"/>
      <charset val="134"/>
    </font>
    <font>
      <b/>
      <sz val="11"/>
      <color rgb="FF000000"/>
      <name val="宋体"/>
      <charset val="134"/>
    </font>
    <font>
      <sz val="11"/>
      <color rgb="FF9C0006"/>
      <name val="宋体"/>
      <charset val="0"/>
      <scheme val="minor"/>
    </font>
    <font>
      <sz val="11"/>
      <color theme="1"/>
      <name val="宋体"/>
      <charset val="0"/>
      <scheme val="minor"/>
    </font>
    <font>
      <sz val="11"/>
      <color rgb="FF006100"/>
      <name val="宋体"/>
      <charset val="0"/>
      <scheme val="minor"/>
    </font>
    <font>
      <sz val="11"/>
      <color theme="0"/>
      <name val="宋体"/>
      <charset val="0"/>
      <scheme val="minor"/>
    </font>
    <font>
      <sz val="11"/>
      <color rgb="FFFA7D00"/>
      <name val="宋体"/>
      <charset val="0"/>
      <scheme val="minor"/>
    </font>
    <font>
      <sz val="11"/>
      <color rgb="FF9C6500"/>
      <name val="宋体"/>
      <charset val="0"/>
      <scheme val="minor"/>
    </font>
    <font>
      <b/>
      <sz val="13"/>
      <color theme="3"/>
      <name val="宋体"/>
      <charset val="134"/>
      <scheme val="minor"/>
    </font>
    <font>
      <b/>
      <sz val="15"/>
      <color theme="3"/>
      <name val="宋体"/>
      <charset val="134"/>
      <scheme val="minor"/>
    </font>
    <font>
      <sz val="11"/>
      <color rgb="FFFF0000"/>
      <name val="宋体"/>
      <charset val="0"/>
      <scheme val="minor"/>
    </font>
    <font>
      <b/>
      <sz val="11"/>
      <color theme="3"/>
      <name val="宋体"/>
      <charset val="134"/>
      <scheme val="minor"/>
    </font>
    <font>
      <sz val="11"/>
      <color rgb="FF3F3F76"/>
      <name val="宋体"/>
      <charset val="0"/>
      <scheme val="minor"/>
    </font>
    <font>
      <sz val="9"/>
      <name val="宋体"/>
      <charset val="134"/>
    </font>
    <font>
      <b/>
      <sz val="11"/>
      <color rgb="FF3F3F3F"/>
      <name val="宋体"/>
      <charset val="0"/>
      <scheme val="minor"/>
    </font>
    <font>
      <u/>
      <sz val="11"/>
      <color rgb="FF0000FF"/>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8"/>
      <color theme="3"/>
      <name val="宋体"/>
      <charset val="134"/>
      <scheme val="minor"/>
    </font>
    <font>
      <b/>
      <sz val="11"/>
      <color rgb="FFFFFFFF"/>
      <name val="宋体"/>
      <charset val="0"/>
      <scheme val="minor"/>
    </font>
    <font>
      <b/>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8"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thin">
        <color rgb="FF000000"/>
      </right>
      <top/>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7">
    <xf numFmtId="0" fontId="0" fillId="0" borderId="0">
      <alignment vertical="top"/>
      <protection locked="0"/>
    </xf>
    <xf numFmtId="42" fontId="0" fillId="0" borderId="0" applyFont="0" applyFill="0" applyBorder="0" applyAlignment="0" applyProtection="0">
      <alignment vertical="center"/>
    </xf>
    <xf numFmtId="0" fontId="30" fillId="12" borderId="0" applyNumberFormat="0" applyBorder="0" applyAlignment="0" applyProtection="0">
      <alignment vertical="center"/>
    </xf>
    <xf numFmtId="0" fontId="39" fillId="18"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40" fillId="0" borderId="1">
      <alignment horizontal="right" vertical="center"/>
    </xf>
    <xf numFmtId="0" fontId="30" fillId="7" borderId="0" applyNumberFormat="0" applyBorder="0" applyAlignment="0" applyProtection="0">
      <alignment vertical="center"/>
    </xf>
    <xf numFmtId="0" fontId="29" fillId="4" borderId="0" applyNumberFormat="0" applyBorder="0" applyAlignment="0" applyProtection="0">
      <alignment vertical="center"/>
    </xf>
    <xf numFmtId="43" fontId="0" fillId="0" borderId="0" applyFont="0" applyFill="0" applyBorder="0" applyAlignment="0" applyProtection="0">
      <alignment vertical="center"/>
    </xf>
    <xf numFmtId="0" fontId="32" fillId="11" borderId="0" applyNumberFormat="0" applyBorder="0" applyAlignment="0" applyProtection="0">
      <alignment vertical="center"/>
    </xf>
    <xf numFmtId="0" fontId="42" fillId="0" borderId="0" applyNumberFormat="0" applyFill="0" applyBorder="0" applyAlignment="0" applyProtection="0">
      <alignment vertical="center"/>
    </xf>
    <xf numFmtId="9" fontId="0" fillId="0" borderId="0" applyFont="0" applyFill="0" applyBorder="0" applyAlignment="0" applyProtection="0">
      <alignment vertical="center"/>
    </xf>
    <xf numFmtId="180" fontId="40" fillId="0" borderId="1">
      <alignment horizontal="right" vertical="center"/>
    </xf>
    <xf numFmtId="0" fontId="45" fillId="0" borderId="0" applyNumberFormat="0" applyFill="0" applyBorder="0" applyAlignment="0" applyProtection="0">
      <alignment vertical="center"/>
    </xf>
    <xf numFmtId="0" fontId="0" fillId="17" borderId="17" applyNumberFormat="0" applyFont="0" applyAlignment="0" applyProtection="0">
      <alignment vertical="center"/>
    </xf>
    <xf numFmtId="0" fontId="32" fillId="22" borderId="0" applyNumberFormat="0" applyBorder="0" applyAlignment="0" applyProtection="0">
      <alignment vertical="center"/>
    </xf>
    <xf numFmtId="0" fontId="38"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6" fillId="0" borderId="16" applyNumberFormat="0" applyFill="0" applyAlignment="0" applyProtection="0">
      <alignment vertical="center"/>
    </xf>
    <xf numFmtId="0" fontId="35" fillId="0" borderId="16" applyNumberFormat="0" applyFill="0" applyAlignment="0" applyProtection="0">
      <alignment vertical="center"/>
    </xf>
    <xf numFmtId="0" fontId="32" fillId="28" borderId="0" applyNumberFormat="0" applyBorder="0" applyAlignment="0" applyProtection="0">
      <alignment vertical="center"/>
    </xf>
    <xf numFmtId="0" fontId="38" fillId="0" borderId="20" applyNumberFormat="0" applyFill="0" applyAlignment="0" applyProtection="0">
      <alignment vertical="center"/>
    </xf>
    <xf numFmtId="0" fontId="32" fillId="21" borderId="0" applyNumberFormat="0" applyBorder="0" applyAlignment="0" applyProtection="0">
      <alignment vertical="center"/>
    </xf>
    <xf numFmtId="0" fontId="41" fillId="3" borderId="19" applyNumberFormat="0" applyAlignment="0" applyProtection="0">
      <alignment vertical="center"/>
    </xf>
    <xf numFmtId="0" fontId="43" fillId="3" borderId="18" applyNumberFormat="0" applyAlignment="0" applyProtection="0">
      <alignment vertical="center"/>
    </xf>
    <xf numFmtId="0" fontId="47" fillId="27" borderId="21" applyNumberFormat="0" applyAlignment="0" applyProtection="0">
      <alignment vertical="center"/>
    </xf>
    <xf numFmtId="0" fontId="30" fillId="26" borderId="0" applyNumberFormat="0" applyBorder="0" applyAlignment="0" applyProtection="0">
      <alignment vertical="center"/>
    </xf>
    <xf numFmtId="0" fontId="32" fillId="32" borderId="0" applyNumberFormat="0" applyBorder="0" applyAlignment="0" applyProtection="0">
      <alignment vertical="center"/>
    </xf>
    <xf numFmtId="0" fontId="33" fillId="0" borderId="15" applyNumberFormat="0" applyFill="0" applyAlignment="0" applyProtection="0">
      <alignment vertical="center"/>
    </xf>
    <xf numFmtId="0" fontId="48" fillId="0" borderId="22" applyNumberFormat="0" applyFill="0" applyAlignment="0" applyProtection="0">
      <alignment vertical="center"/>
    </xf>
    <xf numFmtId="0" fontId="31" fillId="6" borderId="0" applyNumberFormat="0" applyBorder="0" applyAlignment="0" applyProtection="0">
      <alignment vertical="center"/>
    </xf>
    <xf numFmtId="0" fontId="34" fillId="16" borderId="0" applyNumberFormat="0" applyBorder="0" applyAlignment="0" applyProtection="0">
      <alignment vertical="center"/>
    </xf>
    <xf numFmtId="10" fontId="40" fillId="0" borderId="1">
      <alignment horizontal="right" vertical="center"/>
    </xf>
    <xf numFmtId="0" fontId="30" fillId="5" borderId="0" applyNumberFormat="0" applyBorder="0" applyAlignment="0" applyProtection="0">
      <alignment vertical="center"/>
    </xf>
    <xf numFmtId="0" fontId="32" fillId="31" borderId="0" applyNumberFormat="0" applyBorder="0" applyAlignment="0" applyProtection="0">
      <alignment vertical="center"/>
    </xf>
    <xf numFmtId="0" fontId="30" fillId="30" borderId="0" applyNumberFormat="0" applyBorder="0" applyAlignment="0" applyProtection="0">
      <alignment vertical="center"/>
    </xf>
    <xf numFmtId="0" fontId="30" fillId="15" borderId="0" applyNumberFormat="0" applyBorder="0" applyAlignment="0" applyProtection="0">
      <alignment vertical="center"/>
    </xf>
    <xf numFmtId="0" fontId="30" fillId="14" borderId="0" applyNumberFormat="0" applyBorder="0" applyAlignment="0" applyProtection="0">
      <alignment vertical="center"/>
    </xf>
    <xf numFmtId="0" fontId="30" fillId="25" borderId="0" applyNumberFormat="0" applyBorder="0" applyAlignment="0" applyProtection="0">
      <alignment vertical="center"/>
    </xf>
    <xf numFmtId="0" fontId="32" fillId="29" borderId="0" applyNumberFormat="0" applyBorder="0" applyAlignment="0" applyProtection="0">
      <alignment vertical="center"/>
    </xf>
    <xf numFmtId="0" fontId="32" fillId="20" borderId="0" applyNumberFormat="0" applyBorder="0" applyAlignment="0" applyProtection="0">
      <alignment vertical="center"/>
    </xf>
    <xf numFmtId="0" fontId="30" fillId="13" borderId="0" applyNumberFormat="0" applyBorder="0" applyAlignment="0" applyProtection="0">
      <alignment vertical="center"/>
    </xf>
    <xf numFmtId="0" fontId="30" fillId="24" borderId="0" applyNumberFormat="0" applyBorder="0" applyAlignment="0" applyProtection="0">
      <alignment vertical="center"/>
    </xf>
    <xf numFmtId="0" fontId="32" fillId="23" borderId="0" applyNumberFormat="0" applyBorder="0" applyAlignment="0" applyProtection="0">
      <alignment vertical="center"/>
    </xf>
    <xf numFmtId="0" fontId="30" fillId="10" borderId="0" applyNumberFormat="0" applyBorder="0" applyAlignment="0" applyProtection="0">
      <alignment vertical="center"/>
    </xf>
    <xf numFmtId="0" fontId="32" fillId="33" borderId="0" applyNumberFormat="0" applyBorder="0" applyAlignment="0" applyProtection="0">
      <alignment vertical="center"/>
    </xf>
    <xf numFmtId="0" fontId="32" fillId="9" borderId="0" applyNumberFormat="0" applyBorder="0" applyAlignment="0" applyProtection="0">
      <alignment vertical="center"/>
    </xf>
    <xf numFmtId="0" fontId="30" fillId="19" borderId="0" applyNumberFormat="0" applyBorder="0" applyAlignment="0" applyProtection="0">
      <alignment vertical="center"/>
    </xf>
    <xf numFmtId="0" fontId="32" fillId="8" borderId="0" applyNumberFormat="0" applyBorder="0" applyAlignment="0" applyProtection="0">
      <alignment vertical="center"/>
    </xf>
    <xf numFmtId="178" fontId="40" fillId="0" borderId="1">
      <alignment horizontal="right" vertical="center"/>
    </xf>
    <xf numFmtId="49" fontId="40" fillId="0" borderId="1">
      <alignment horizontal="left" vertical="center" wrapText="1"/>
    </xf>
    <xf numFmtId="178" fontId="40" fillId="0" borderId="1">
      <alignment horizontal="right" vertical="center"/>
    </xf>
    <xf numFmtId="179" fontId="40" fillId="0" borderId="1">
      <alignment horizontal="right" vertical="center"/>
    </xf>
    <xf numFmtId="177" fontId="40" fillId="0" borderId="1">
      <alignment horizontal="right" vertical="center"/>
    </xf>
  </cellStyleXfs>
  <cellXfs count="323">
    <xf numFmtId="0" fontId="0" fillId="0" borderId="0" xfId="0" applyBorder="1" applyAlignment="1" applyProtection="1">
      <alignment vertical="center"/>
    </xf>
    <xf numFmtId="0" fontId="1" fillId="0" borderId="0" xfId="0" applyFont="1" applyAlignment="1">
      <alignment horizontal="center" vertical="center"/>
      <protection locked="0"/>
    </xf>
    <xf numFmtId="0" fontId="2" fillId="0" borderId="0" xfId="0" applyFont="1" applyAlignment="1">
      <alignment horizontal="center" vertical="center"/>
      <protection locked="0"/>
    </xf>
    <xf numFmtId="0" fontId="2" fillId="2" borderId="1" xfId="0" applyFont="1" applyFill="1" applyBorder="1" applyAlignment="1">
      <alignment horizontal="center" vertical="center"/>
      <protection locked="0"/>
    </xf>
    <xf numFmtId="0" fontId="2" fillId="2" borderId="2" xfId="0" applyFont="1" applyFill="1" applyBorder="1" applyAlignment="1">
      <alignment horizontal="center" vertical="center"/>
      <protection locked="0"/>
    </xf>
    <xf numFmtId="0" fontId="2" fillId="0" borderId="3" xfId="0" applyFont="1" applyBorder="1" applyAlignment="1">
      <alignment horizontal="center" vertical="center"/>
      <protection locked="0"/>
    </xf>
    <xf numFmtId="0" fontId="2" fillId="0" borderId="4" xfId="0" applyFont="1" applyBorder="1" applyAlignment="1">
      <alignment horizontal="left" vertical="center"/>
      <protection locked="0"/>
    </xf>
    <xf numFmtId="0" fontId="3" fillId="0" borderId="0" xfId="0" applyFont="1" applyAlignment="1" applyProtection="1">
      <alignment horizontal="center" vertical="center"/>
    </xf>
    <xf numFmtId="0" fontId="4" fillId="0" borderId="0" xfId="0" applyFont="1" applyAlignment="1" applyProtection="1">
      <alignment horizontal="center" vertical="center"/>
    </xf>
    <xf numFmtId="0" fontId="2" fillId="3" borderId="5" xfId="0" applyFont="1" applyFill="1" applyBorder="1" applyAlignment="1" applyProtection="1">
      <alignment horizontal="center" vertical="center"/>
    </xf>
    <xf numFmtId="0" fontId="2" fillId="3" borderId="6" xfId="0" applyFont="1" applyFill="1" applyBorder="1" applyAlignment="1" applyProtection="1">
      <alignment horizontal="center" vertical="center"/>
    </xf>
    <xf numFmtId="0" fontId="2" fillId="3" borderId="7" xfId="0" applyFont="1" applyFill="1" applyBorder="1" applyAlignment="1" applyProtection="1">
      <alignment horizontal="center" vertical="center"/>
    </xf>
    <xf numFmtId="0" fontId="2" fillId="3" borderId="2" xfId="0" applyFont="1" applyFill="1" applyBorder="1" applyAlignment="1" applyProtection="1">
      <alignment horizontal="center" vertical="center"/>
    </xf>
    <xf numFmtId="0" fontId="2" fillId="3" borderId="8" xfId="0" applyFont="1" applyFill="1" applyBorder="1" applyAlignment="1" applyProtection="1">
      <alignment horizontal="center" vertical="center"/>
    </xf>
    <xf numFmtId="0" fontId="2" fillId="3" borderId="9" xfId="0" applyFont="1" applyFill="1" applyBorder="1" applyAlignment="1" applyProtection="1">
      <alignment horizontal="center" vertical="center"/>
    </xf>
    <xf numFmtId="0" fontId="2" fillId="3" borderId="10" xfId="0" applyFont="1" applyFill="1" applyBorder="1" applyAlignment="1" applyProtection="1">
      <alignment horizontal="center" vertical="center"/>
    </xf>
    <xf numFmtId="0" fontId="2" fillId="3" borderId="4" xfId="0" applyFont="1" applyFill="1" applyBorder="1" applyAlignment="1" applyProtection="1">
      <alignment horizontal="center" vertical="center"/>
    </xf>
    <xf numFmtId="0" fontId="5" fillId="3" borderId="8" xfId="0" applyFont="1" applyFill="1" applyBorder="1" applyAlignment="1" applyProtection="1">
      <alignment horizontal="center" vertical="center" wrapText="1"/>
    </xf>
    <xf numFmtId="0" fontId="2" fillId="3" borderId="3" xfId="0" applyFont="1" applyFill="1" applyBorder="1" applyAlignment="1" applyProtection="1">
      <alignment horizontal="center" vertical="center"/>
    </xf>
    <xf numFmtId="0" fontId="2" fillId="3" borderId="3" xfId="0" applyFont="1" applyFill="1" applyBorder="1" applyAlignment="1">
      <alignment horizontal="center" vertical="center" wrapText="1"/>
      <protection locked="0"/>
    </xf>
    <xf numFmtId="0" fontId="2" fillId="0" borderId="10"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3" fontId="2" fillId="0" borderId="3" xfId="0" applyNumberFormat="1" applyFont="1" applyBorder="1" applyAlignment="1">
      <alignment horizontal="center" vertical="center"/>
      <protection locked="0"/>
    </xf>
    <xf numFmtId="0" fontId="2" fillId="0" borderId="3" xfId="0" applyFont="1" applyBorder="1" applyAlignment="1" applyProtection="1">
      <alignment horizontal="left" vertical="center" wrapText="1"/>
    </xf>
    <xf numFmtId="0" fontId="2" fillId="0" borderId="3" xfId="0" applyFont="1" applyBorder="1" applyAlignment="1" applyProtection="1">
      <alignment horizontal="center" vertical="center" wrapText="1"/>
    </xf>
    <xf numFmtId="3" fontId="2" fillId="0" borderId="3" xfId="0" applyNumberFormat="1" applyFont="1" applyBorder="1" applyAlignment="1" applyProtection="1">
      <alignment horizontal="center" vertical="center"/>
    </xf>
    <xf numFmtId="0" fontId="2" fillId="0" borderId="0" xfId="0" applyFont="1" applyAlignment="1" applyProtection="1">
      <alignment horizontal="right" vertical="center" wrapText="1"/>
    </xf>
    <xf numFmtId="0" fontId="2" fillId="0" borderId="0" xfId="0" applyFont="1" applyAlignment="1" applyProtection="1">
      <alignment horizontal="center" vertical="center"/>
    </xf>
    <xf numFmtId="0" fontId="2" fillId="3" borderId="1" xfId="0" applyFont="1" applyFill="1" applyBorder="1" applyAlignment="1" applyProtection="1">
      <alignment horizontal="center" vertical="center"/>
    </xf>
    <xf numFmtId="3" fontId="2" fillId="0" borderId="1" xfId="0" applyNumberFormat="1" applyFont="1" applyBorder="1" applyAlignment="1">
      <alignment horizontal="center" vertical="center"/>
      <protection locked="0"/>
    </xf>
    <xf numFmtId="3" fontId="2" fillId="0" borderId="1" xfId="0" applyNumberFormat="1" applyFont="1" applyBorder="1" applyAlignment="1" applyProtection="1">
      <alignment horizontal="center" vertical="center"/>
    </xf>
    <xf numFmtId="0" fontId="5" fillId="2" borderId="10" xfId="0" applyFont="1" applyFill="1" applyBorder="1" applyAlignment="1" applyProtection="1">
      <alignment horizontal="right" vertical="center"/>
    </xf>
    <xf numFmtId="0" fontId="6" fillId="2" borderId="10" xfId="0" applyFont="1" applyFill="1" applyBorder="1" applyAlignment="1" applyProtection="1">
      <alignment horizontal="center" vertical="center"/>
    </xf>
    <xf numFmtId="0" fontId="7" fillId="2" borderId="10" xfId="0" applyFont="1" applyFill="1" applyBorder="1" applyAlignment="1" applyProtection="1">
      <alignment horizontal="center" vertical="center"/>
    </xf>
    <xf numFmtId="0" fontId="5" fillId="2" borderId="1" xfId="0" applyFont="1" applyFill="1" applyBorder="1" applyAlignment="1" applyProtection="1">
      <alignment horizontal="center" vertical="center"/>
    </xf>
    <xf numFmtId="0" fontId="5" fillId="2" borderId="6" xfId="0" applyFont="1" applyFill="1" applyBorder="1" applyAlignment="1" applyProtection="1">
      <alignment horizontal="left" vertical="center"/>
    </xf>
    <xf numFmtId="0" fontId="8" fillId="2" borderId="7" xfId="0" applyFont="1" applyFill="1" applyBorder="1" applyAlignment="1" applyProtection="1">
      <alignment horizontal="left" vertical="center"/>
    </xf>
    <xf numFmtId="0" fontId="5" fillId="0" borderId="6"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5" xfId="0" applyFont="1" applyBorder="1" applyAlignment="1" applyProtection="1">
      <alignment horizontal="center" vertical="center"/>
    </xf>
    <xf numFmtId="49" fontId="5" fillId="0" borderId="1" xfId="0" applyNumberFormat="1" applyFont="1" applyBorder="1" applyAlignment="1" applyProtection="1">
      <alignment horizontal="center" vertical="center" wrapText="1"/>
    </xf>
    <xf numFmtId="49" fontId="5" fillId="0" borderId="6" xfId="0" applyNumberFormat="1" applyFont="1" applyBorder="1" applyAlignment="1" applyProtection="1">
      <alignment horizontal="left" vertical="center" wrapText="1"/>
    </xf>
    <xf numFmtId="49" fontId="5" fillId="0" borderId="7" xfId="0" applyNumberFormat="1" applyFont="1" applyBorder="1" applyAlignment="1" applyProtection="1">
      <alignment horizontal="left" vertical="center" wrapText="1"/>
    </xf>
    <xf numFmtId="0" fontId="5" fillId="0" borderId="3" xfId="0" applyFont="1" applyBorder="1" applyAlignment="1" applyProtection="1">
      <alignment horizontal="center" vertical="center"/>
    </xf>
    <xf numFmtId="0" fontId="5" fillId="0" borderId="1" xfId="0" applyFont="1" applyBorder="1" applyAlignment="1" applyProtection="1">
      <alignment horizontal="center" vertical="center" wrapText="1"/>
    </xf>
    <xf numFmtId="0" fontId="5" fillId="0" borderId="6" xfId="0" applyFont="1" applyBorder="1" applyAlignment="1" applyProtection="1">
      <alignment horizontal="left" vertical="center" wrapText="1"/>
    </xf>
    <xf numFmtId="0" fontId="5" fillId="0" borderId="7" xfId="0" applyFont="1" applyBorder="1" applyAlignment="1" applyProtection="1">
      <alignment horizontal="left" vertical="center" wrapText="1"/>
    </xf>
    <xf numFmtId="0" fontId="8" fillId="0" borderId="6" xfId="0" applyFont="1" applyBorder="1" applyAlignment="1" applyProtection="1">
      <alignment horizontal="left" vertical="center"/>
    </xf>
    <xf numFmtId="49" fontId="5" fillId="0" borderId="11" xfId="0" applyNumberFormat="1" applyFont="1" applyBorder="1" applyAlignment="1" applyProtection="1">
      <alignment horizontal="center" vertical="center" wrapText="1"/>
    </xf>
    <xf numFmtId="49" fontId="5" fillId="0" borderId="12" xfId="0" applyNumberFormat="1" applyFont="1" applyBorder="1" applyAlignment="1" applyProtection="1">
      <alignment horizontal="center" vertical="center" wrapText="1"/>
    </xf>
    <xf numFmtId="0" fontId="5" fillId="0" borderId="11" xfId="0" applyFont="1" applyBorder="1" applyAlignment="1" applyProtection="1">
      <alignment horizontal="center" vertical="center"/>
    </xf>
    <xf numFmtId="0" fontId="5" fillId="0" borderId="13" xfId="0" applyFont="1" applyBorder="1" applyAlignment="1" applyProtection="1">
      <alignment horizontal="center" vertical="center"/>
    </xf>
    <xf numFmtId="0" fontId="5" fillId="0" borderId="12" xfId="0" applyFont="1" applyBorder="1" applyAlignment="1" applyProtection="1">
      <alignment horizontal="center" vertical="center"/>
    </xf>
    <xf numFmtId="49" fontId="5" fillId="0" borderId="9" xfId="0" applyNumberFormat="1" applyFont="1" applyBorder="1" applyAlignment="1" applyProtection="1">
      <alignment horizontal="center" vertical="center" wrapText="1"/>
    </xf>
    <xf numFmtId="49" fontId="5" fillId="0" borderId="4" xfId="0" applyNumberFormat="1" applyFont="1" applyBorder="1" applyAlignment="1" applyProtection="1">
      <alignment horizontal="center" vertical="center" wrapText="1"/>
    </xf>
    <xf numFmtId="0" fontId="5" fillId="0" borderId="9"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4" xfId="0" applyFont="1" applyBorder="1" applyAlignment="1" applyProtection="1">
      <alignment horizontal="center" vertical="center"/>
    </xf>
    <xf numFmtId="49" fontId="5" fillId="0" borderId="2" xfId="0" applyNumberFormat="1" applyFont="1" applyBorder="1" applyAlignment="1" applyProtection="1">
      <alignment horizontal="left" vertical="center" wrapText="1"/>
    </xf>
    <xf numFmtId="4" fontId="5" fillId="0" borderId="1" xfId="0" applyNumberFormat="1" applyFont="1" applyBorder="1" applyAlignment="1" applyProtection="1">
      <alignment horizontal="right" vertical="center"/>
    </xf>
    <xf numFmtId="49" fontId="2" fillId="0" borderId="1" xfId="53" applyFont="1">
      <alignment horizontal="left" vertical="center" wrapText="1"/>
    </xf>
    <xf numFmtId="0" fontId="8" fillId="0" borderId="11" xfId="0" applyFont="1" applyBorder="1" applyAlignment="1" applyProtection="1">
      <alignment horizontal="left" vertical="center"/>
    </xf>
    <xf numFmtId="0" fontId="8" fillId="0" borderId="13" xfId="0" applyFont="1" applyBorder="1" applyAlignment="1" applyProtection="1">
      <alignment horizontal="left" vertical="center"/>
    </xf>
    <xf numFmtId="0" fontId="8" fillId="0" borderId="6" xfId="0" applyFont="1" applyBorder="1" applyAlignment="1" applyProtection="1">
      <alignment horizontal="center" vertical="center"/>
    </xf>
    <xf numFmtId="0" fontId="8" fillId="0" borderId="7" xfId="0" applyFont="1" applyBorder="1" applyAlignment="1" applyProtection="1">
      <alignment horizontal="center" vertical="center"/>
    </xf>
    <xf numFmtId="0" fontId="8" fillId="0" borderId="2" xfId="0" applyFont="1" applyBorder="1" applyAlignment="1" applyProtection="1">
      <alignment horizontal="center" vertical="center"/>
    </xf>
    <xf numFmtId="49" fontId="5" fillId="0" borderId="5" xfId="0" applyNumberFormat="1" applyFont="1" applyBorder="1" applyAlignment="1" applyProtection="1">
      <alignment horizontal="center" vertical="center" wrapText="1"/>
    </xf>
    <xf numFmtId="49" fontId="5" fillId="0" borderId="1" xfId="0" applyNumberFormat="1" applyFont="1" applyBorder="1" applyAlignment="1">
      <alignment horizontal="center" vertical="center"/>
      <protection locked="0"/>
    </xf>
    <xf numFmtId="49" fontId="5" fillId="0" borderId="1" xfId="0" applyNumberFormat="1" applyFont="1" applyBorder="1" applyAlignment="1">
      <alignment horizontal="center" vertical="center" wrapText="1"/>
      <protection locked="0"/>
    </xf>
    <xf numFmtId="0" fontId="5" fillId="0" borderId="1" xfId="0" applyFont="1" applyBorder="1" applyAlignment="1">
      <alignment horizontal="center" vertical="center" wrapText="1"/>
      <protection locked="0"/>
    </xf>
    <xf numFmtId="0" fontId="5" fillId="0" borderId="1" xfId="0" applyFont="1" applyBorder="1" applyAlignment="1">
      <alignment horizontal="left" vertical="center" wrapText="1"/>
      <protection locked="0"/>
    </xf>
    <xf numFmtId="0" fontId="5" fillId="0" borderId="3" xfId="0" applyFont="1" applyBorder="1" applyAlignment="1" applyProtection="1">
      <alignment horizontal="center" vertical="center" wrapText="1"/>
    </xf>
    <xf numFmtId="0" fontId="6" fillId="2" borderId="4" xfId="0" applyFont="1" applyFill="1" applyBorder="1" applyAlignment="1" applyProtection="1">
      <alignment horizontal="center" vertical="center"/>
    </xf>
    <xf numFmtId="0" fontId="8" fillId="2" borderId="2" xfId="0" applyFont="1" applyFill="1" applyBorder="1" applyAlignment="1" applyProtection="1">
      <alignment horizontal="left" vertical="center"/>
    </xf>
    <xf numFmtId="0" fontId="5" fillId="0" borderId="2" xfId="0" applyFont="1" applyBorder="1" applyAlignment="1" applyProtection="1">
      <alignment horizontal="center" vertical="center"/>
    </xf>
    <xf numFmtId="49" fontId="5" fillId="0" borderId="1" xfId="0" applyNumberFormat="1" applyFont="1" applyBorder="1" applyAlignment="1" applyProtection="1">
      <alignment vertical="center" wrapText="1"/>
    </xf>
    <xf numFmtId="0" fontId="5" fillId="0" borderId="2" xfId="0" applyFont="1" applyBorder="1" applyAlignment="1" applyProtection="1">
      <alignment horizontal="left" vertical="center" wrapText="1"/>
    </xf>
    <xf numFmtId="0" fontId="5" fillId="0" borderId="1" xfId="0" applyFont="1" applyBorder="1" applyAlignment="1" applyProtection="1">
      <alignment vertical="center" wrapText="1"/>
    </xf>
    <xf numFmtId="0" fontId="8" fillId="0" borderId="12" xfId="0" applyFont="1" applyBorder="1" applyAlignment="1" applyProtection="1">
      <alignment horizontal="left" vertical="center"/>
    </xf>
    <xf numFmtId="49" fontId="5" fillId="0" borderId="5" xfId="0" applyNumberFormat="1" applyFont="1" applyBorder="1" applyAlignment="1" applyProtection="1">
      <alignment horizontal="center" vertical="center"/>
    </xf>
    <xf numFmtId="0" fontId="5" fillId="0" borderId="3" xfId="0" applyFont="1" applyBorder="1" applyAlignment="1" applyProtection="1">
      <alignment horizontal="left" vertical="center" wrapText="1"/>
    </xf>
    <xf numFmtId="49" fontId="9" fillId="0" borderId="0" xfId="0" applyNumberFormat="1" applyFont="1" applyAlignment="1" applyProtection="1"/>
    <xf numFmtId="0" fontId="9" fillId="0" borderId="0" xfId="0" applyFont="1" applyAlignment="1" applyProtection="1"/>
    <xf numFmtId="0" fontId="9" fillId="0" borderId="0" xfId="0" applyFont="1" applyAlignment="1">
      <alignment horizontal="right" vertical="center"/>
      <protection locked="0"/>
    </xf>
    <xf numFmtId="0" fontId="10" fillId="0" borderId="0" xfId="0" applyFont="1" applyAlignment="1" applyProtection="1">
      <alignment horizontal="center" vertical="center"/>
    </xf>
    <xf numFmtId="0" fontId="11" fillId="0" borderId="0" xfId="0" applyFont="1" applyAlignment="1" applyProtection="1">
      <alignment horizontal="center" vertical="center"/>
    </xf>
    <xf numFmtId="0" fontId="5" fillId="0" borderId="0" xfId="0" applyFont="1" applyAlignment="1">
      <alignment horizontal="left" vertical="center"/>
      <protection locked="0"/>
    </xf>
    <xf numFmtId="0" fontId="12" fillId="0" borderId="0" xfId="0" applyFont="1" applyAlignment="1" applyProtection="1">
      <alignment horizontal="left" vertical="center"/>
    </xf>
    <xf numFmtId="0" fontId="12" fillId="0" borderId="0" xfId="0" applyFont="1" applyAlignment="1" applyProtection="1"/>
    <xf numFmtId="0" fontId="9" fillId="0" borderId="0" xfId="0" applyFont="1" applyAlignment="1">
      <alignment horizontal="right"/>
      <protection locked="0"/>
    </xf>
    <xf numFmtId="0" fontId="12" fillId="0" borderId="5" xfId="0" applyFont="1" applyBorder="1" applyAlignment="1">
      <alignment horizontal="center" vertical="center" wrapText="1"/>
      <protection locked="0"/>
    </xf>
    <xf numFmtId="0" fontId="12" fillId="0" borderId="5" xfId="0" applyFont="1" applyBorder="1" applyAlignment="1" applyProtection="1">
      <alignment horizontal="center" vertical="center" wrapText="1"/>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2" xfId="0" applyFont="1" applyBorder="1" applyAlignment="1" applyProtection="1">
      <alignment horizontal="center" vertical="center"/>
    </xf>
    <xf numFmtId="0" fontId="12" fillId="0" borderId="8" xfId="0" applyFont="1" applyBorder="1" applyAlignment="1">
      <alignment horizontal="center" vertical="center" wrapText="1"/>
      <protection locked="0"/>
    </xf>
    <xf numFmtId="0" fontId="12" fillId="0" borderId="8" xfId="0" applyFont="1" applyBorder="1" applyAlignment="1" applyProtection="1">
      <alignment horizontal="center" vertical="center" wrapText="1"/>
    </xf>
    <xf numFmtId="0" fontId="12" fillId="0" borderId="3" xfId="0" applyFont="1" applyBorder="1" applyAlignment="1">
      <alignment horizontal="center" vertical="center" wrapText="1"/>
      <protection locked="0"/>
    </xf>
    <xf numFmtId="0" fontId="12" fillId="0" borderId="3" xfId="0" applyFont="1" applyBorder="1" applyAlignment="1" applyProtection="1">
      <alignment horizontal="center" vertical="center" wrapText="1"/>
    </xf>
    <xf numFmtId="0" fontId="13" fillId="0" borderId="1" xfId="0" applyFont="1" applyBorder="1" applyAlignment="1" applyProtection="1">
      <alignment horizontal="center" vertical="center"/>
    </xf>
    <xf numFmtId="0" fontId="13" fillId="0" borderId="1" xfId="0" applyFont="1" applyBorder="1" applyAlignment="1">
      <alignment horizontal="center" vertical="center"/>
      <protection locked="0"/>
    </xf>
    <xf numFmtId="0" fontId="2" fillId="0" borderId="1" xfId="0" applyFont="1" applyBorder="1" applyAlignment="1">
      <alignment horizontal="left" vertical="center" wrapText="1"/>
      <protection locked="0"/>
    </xf>
    <xf numFmtId="0" fontId="2" fillId="0" borderId="1" xfId="0" applyFont="1" applyBorder="1" applyAlignment="1">
      <alignment horizontal="left" vertical="center"/>
      <protection locked="0"/>
    </xf>
    <xf numFmtId="4" fontId="5" fillId="0" borderId="1" xfId="0" applyNumberFormat="1" applyFont="1" applyBorder="1" applyAlignment="1">
      <alignment horizontal="right" vertical="center" wrapText="1"/>
      <protection locked="0"/>
    </xf>
    <xf numFmtId="0" fontId="2" fillId="0" borderId="6" xfId="0" applyFont="1" applyBorder="1" applyAlignment="1">
      <alignment horizontal="center" vertical="center" wrapText="1"/>
      <protection locked="0"/>
    </xf>
    <xf numFmtId="0" fontId="2" fillId="0" borderId="7" xfId="0" applyFont="1" applyBorder="1" applyAlignment="1">
      <alignment horizontal="left" vertical="center" wrapText="1"/>
      <protection locked="0"/>
    </xf>
    <xf numFmtId="0" fontId="2" fillId="0" borderId="2" xfId="0" applyFont="1" applyBorder="1" applyAlignment="1">
      <alignment horizontal="left" vertical="center" wrapText="1"/>
      <protection locked="0"/>
    </xf>
    <xf numFmtId="0" fontId="12" fillId="0" borderId="5" xfId="0" applyFont="1" applyBorder="1" applyAlignment="1" applyProtection="1">
      <alignment horizontal="center" vertical="center"/>
    </xf>
    <xf numFmtId="0" fontId="12" fillId="0" borderId="8" xfId="0" applyFont="1" applyBorder="1" applyAlignment="1" applyProtection="1">
      <alignment horizontal="center" vertical="center"/>
    </xf>
    <xf numFmtId="0" fontId="12" fillId="0" borderId="3" xfId="0" applyFont="1" applyBorder="1" applyAlignment="1" applyProtection="1">
      <alignment horizontal="center" vertical="center"/>
    </xf>
    <xf numFmtId="0" fontId="13" fillId="0" borderId="1" xfId="0" applyFont="1" applyBorder="1" applyAlignment="1">
      <alignment horizontal="center" vertical="center" wrapText="1"/>
      <protection locked="0"/>
    </xf>
    <xf numFmtId="0" fontId="2" fillId="0" borderId="1" xfId="0" applyFont="1" applyBorder="1" applyAlignment="1" applyProtection="1">
      <alignment horizontal="left" vertical="center"/>
    </xf>
    <xf numFmtId="0" fontId="13" fillId="0" borderId="6" xfId="0" applyFont="1" applyBorder="1" applyAlignment="1">
      <alignment horizontal="center" vertical="center" wrapText="1"/>
      <protection locked="0"/>
    </xf>
    <xf numFmtId="0" fontId="2" fillId="0" borderId="7" xfId="0" applyFont="1" applyBorder="1" applyAlignment="1" applyProtection="1">
      <alignment horizontal="left" vertical="center"/>
    </xf>
    <xf numFmtId="0" fontId="2" fillId="0" borderId="2" xfId="0" applyFont="1" applyBorder="1" applyAlignment="1" applyProtection="1">
      <alignment horizontal="left" vertical="center"/>
    </xf>
    <xf numFmtId="0" fontId="5" fillId="0" borderId="1" xfId="0" applyFont="1" applyBorder="1" applyAlignment="1">
      <alignment horizontal="right" vertical="center" wrapText="1"/>
      <protection locked="0"/>
    </xf>
    <xf numFmtId="0" fontId="5" fillId="0" borderId="0" xfId="0" applyFont="1" applyAlignment="1" applyProtection="1">
      <alignment horizontal="right" vertical="center"/>
    </xf>
    <xf numFmtId="0" fontId="10" fillId="0" borderId="0" xfId="0" applyFont="1" applyAlignment="1" applyProtection="1">
      <alignment horizontal="center" vertical="center" wrapText="1"/>
    </xf>
    <xf numFmtId="0" fontId="5" fillId="0" borderId="0" xfId="0" applyFont="1" applyAlignment="1" applyProtection="1">
      <alignment horizontal="left" vertical="center"/>
    </xf>
    <xf numFmtId="0" fontId="9" fillId="0" borderId="0" xfId="0" applyFont="1" applyAlignment="1" applyProtection="1">
      <alignment vertical="center"/>
    </xf>
    <xf numFmtId="0" fontId="13" fillId="0" borderId="0" xfId="0" applyFont="1" applyAlignment="1" applyProtection="1">
      <alignment horizontal="right" vertical="center" wrapText="1"/>
    </xf>
    <xf numFmtId="0" fontId="12" fillId="0" borderId="6" xfId="0" applyFont="1" applyBorder="1" applyAlignment="1" applyProtection="1">
      <alignment horizontal="center" vertical="center" wrapText="1"/>
    </xf>
    <xf numFmtId="0" fontId="12" fillId="0" borderId="7" xfId="0" applyFont="1" applyBorder="1" applyAlignment="1" applyProtection="1">
      <alignment horizontal="center" vertical="center" wrapText="1"/>
    </xf>
    <xf numFmtId="0" fontId="12" fillId="0" borderId="2" xfId="0" applyFont="1" applyBorder="1" applyAlignment="1" applyProtection="1">
      <alignment horizontal="center" vertical="center" wrapText="1"/>
    </xf>
    <xf numFmtId="0" fontId="12" fillId="0" borderId="1" xfId="0" applyFont="1" applyBorder="1" applyAlignment="1" applyProtection="1">
      <alignment horizontal="center" vertical="center" wrapText="1"/>
    </xf>
    <xf numFmtId="0" fontId="5" fillId="0" borderId="4" xfId="0" applyFont="1" applyBorder="1" applyAlignment="1" applyProtection="1">
      <alignment horizontal="left" vertical="center" wrapText="1"/>
    </xf>
    <xf numFmtId="0" fontId="5" fillId="0" borderId="4" xfId="0" applyFont="1" applyBorder="1" applyAlignment="1" applyProtection="1">
      <alignment horizontal="right" vertical="center"/>
    </xf>
    <xf numFmtId="4" fontId="5" fillId="0" borderId="4" xfId="0" applyNumberFormat="1" applyFont="1" applyBorder="1" applyAlignment="1">
      <alignment horizontal="right" vertical="center"/>
      <protection locked="0"/>
    </xf>
    <xf numFmtId="0" fontId="5" fillId="0" borderId="6" xfId="0" applyFont="1" applyBorder="1" applyAlignment="1">
      <alignment horizontal="center" vertical="center" wrapText="1"/>
      <protection locked="0"/>
    </xf>
    <xf numFmtId="0" fontId="5" fillId="0" borderId="7" xfId="0" applyFont="1" applyBorder="1" applyAlignment="1">
      <alignment horizontal="center" vertical="center" wrapText="1"/>
      <protection locked="0"/>
    </xf>
    <xf numFmtId="0" fontId="5" fillId="0" borderId="2" xfId="0" applyFont="1" applyBorder="1" applyAlignment="1">
      <alignment horizontal="center" vertical="center" wrapText="1"/>
      <protection locked="0"/>
    </xf>
    <xf numFmtId="0" fontId="5" fillId="0" borderId="1" xfId="0" applyFont="1" applyBorder="1" applyAlignment="1">
      <alignment horizontal="center" vertical="center"/>
      <protection locked="0"/>
    </xf>
    <xf numFmtId="0" fontId="14" fillId="0" borderId="0" xfId="0" applyFont="1" applyAlignment="1">
      <alignment horizontal="center" vertical="center"/>
      <protection locked="0"/>
    </xf>
    <xf numFmtId="0" fontId="2" fillId="0" borderId="0" xfId="0" applyFont="1" applyAlignment="1">
      <alignment horizontal="left" vertical="center"/>
      <protection locked="0"/>
    </xf>
    <xf numFmtId="0" fontId="13" fillId="0" borderId="0" xfId="0" applyFont="1" applyAlignment="1" applyProtection="1">
      <alignment vertical="center"/>
    </xf>
    <xf numFmtId="0" fontId="12" fillId="0" borderId="1" xfId="0" applyFont="1" applyBorder="1" applyAlignment="1">
      <alignment horizontal="center" vertical="center"/>
      <protection locked="0"/>
    </xf>
    <xf numFmtId="0" fontId="5" fillId="0" borderId="0" xfId="0" applyFont="1" applyAlignment="1">
      <alignment horizontal="right" vertical="center"/>
      <protection locked="0"/>
    </xf>
    <xf numFmtId="0" fontId="9" fillId="0" borderId="0" xfId="0" applyFont="1" applyAlignment="1" applyProtection="1">
      <alignment horizontal="right" vertical="center"/>
    </xf>
    <xf numFmtId="0" fontId="2" fillId="0" borderId="0" xfId="0" applyFont="1" applyAlignment="1">
      <alignment horizontal="right" vertical="center"/>
      <protection locked="0"/>
    </xf>
    <xf numFmtId="0" fontId="11" fillId="0" borderId="0" xfId="0" applyFont="1" applyAlignment="1">
      <alignment horizontal="center" vertical="center"/>
      <protection locked="0"/>
    </xf>
    <xf numFmtId="0" fontId="5" fillId="0" borderId="0" xfId="0" applyFont="1" applyAlignment="1" applyProtection="1">
      <alignment horizontal="left" vertical="center" wrapText="1"/>
    </xf>
    <xf numFmtId="0" fontId="12" fillId="0" borderId="0" xfId="0" applyFont="1" applyAlignment="1" applyProtection="1">
      <alignment wrapText="1"/>
    </xf>
    <xf numFmtId="0" fontId="9" fillId="0" borderId="0" xfId="0" applyFont="1" applyAlignment="1" applyProtection="1">
      <alignment horizontal="right" wrapText="1"/>
    </xf>
    <xf numFmtId="0" fontId="13" fillId="0" borderId="0" xfId="0" applyFont="1" applyAlignment="1">
      <alignment horizontal="right"/>
      <protection locked="0"/>
    </xf>
    <xf numFmtId="0" fontId="12" fillId="0" borderId="7" xfId="0" applyFont="1" applyBorder="1" applyAlignment="1">
      <alignment horizontal="center" vertical="center" wrapText="1"/>
      <protection locked="0"/>
    </xf>
    <xf numFmtId="0" fontId="12" fillId="0" borderId="2" xfId="0" applyFont="1" applyBorder="1" applyAlignment="1">
      <alignment horizontal="center" vertical="center" wrapText="1"/>
      <protection locked="0"/>
    </xf>
    <xf numFmtId="0" fontId="12" fillId="0" borderId="11" xfId="0" applyFont="1" applyBorder="1" applyAlignment="1" applyProtection="1">
      <alignment horizontal="center" vertical="center" wrapText="1"/>
    </xf>
    <xf numFmtId="0" fontId="15" fillId="0" borderId="1" xfId="0" applyFont="1" applyBorder="1" applyAlignment="1">
      <alignment horizontal="center" vertical="center"/>
      <protection locked="0"/>
    </xf>
    <xf numFmtId="0" fontId="15" fillId="0" borderId="1" xfId="0" applyFont="1" applyBorder="1" applyAlignment="1" applyProtection="1">
      <alignment horizontal="center" vertical="center"/>
    </xf>
    <xf numFmtId="0" fontId="15" fillId="0" borderId="6" xfId="0" applyFont="1" applyBorder="1" applyAlignment="1" applyProtection="1">
      <alignment horizontal="center" vertical="center"/>
    </xf>
    <xf numFmtId="0" fontId="2" fillId="0" borderId="1" xfId="0" applyFont="1" applyBorder="1" applyAlignment="1" applyProtection="1">
      <alignment horizontal="left" vertical="center" wrapText="1"/>
    </xf>
    <xf numFmtId="4" fontId="2" fillId="0" borderId="1" xfId="0" applyNumberFormat="1" applyFont="1" applyBorder="1" applyAlignment="1">
      <alignment horizontal="right" vertical="center"/>
      <protection locked="0"/>
    </xf>
    <xf numFmtId="4" fontId="2" fillId="0" borderId="6" xfId="0" applyNumberFormat="1" applyFont="1" applyBorder="1" applyAlignment="1">
      <alignment horizontal="right" vertical="center"/>
      <protection locked="0"/>
    </xf>
    <xf numFmtId="0" fontId="9" fillId="0" borderId="0" xfId="0" applyFont="1" applyAlignment="1" applyProtection="1">
      <alignment wrapText="1"/>
    </xf>
    <xf numFmtId="0" fontId="9" fillId="0" borderId="0" xfId="0" applyFont="1" applyAlignment="1">
      <protection locked="0"/>
    </xf>
    <xf numFmtId="0" fontId="2" fillId="0" borderId="0" xfId="0" applyFont="1" applyAlignment="1">
      <alignment vertical="top" wrapText="1"/>
      <protection locked="0"/>
    </xf>
    <xf numFmtId="0" fontId="11" fillId="0" borderId="0" xfId="0" applyFont="1" applyAlignment="1" applyProtection="1">
      <alignment horizontal="center" vertical="center" wrapText="1"/>
    </xf>
    <xf numFmtId="0" fontId="11" fillId="0" borderId="0" xfId="0" applyFont="1" applyAlignment="1">
      <alignment horizontal="center" vertical="center" wrapText="1"/>
      <protection locked="0"/>
    </xf>
    <xf numFmtId="0" fontId="12" fillId="0" borderId="0" xfId="0" applyFont="1" applyAlignment="1">
      <protection locked="0"/>
    </xf>
    <xf numFmtId="0" fontId="12" fillId="0" borderId="12" xfId="0" applyFont="1" applyBorder="1" applyAlignment="1" applyProtection="1">
      <alignment horizontal="center" vertical="center" wrapText="1"/>
    </xf>
    <xf numFmtId="0" fontId="12" fillId="0" borderId="12" xfId="0" applyFont="1" applyBorder="1" applyAlignment="1">
      <alignment horizontal="center" vertical="center" wrapText="1"/>
      <protection locked="0"/>
    </xf>
    <xf numFmtId="0" fontId="12" fillId="0" borderId="14" xfId="0" applyFont="1" applyBorder="1" applyAlignment="1" applyProtection="1">
      <alignment horizontal="center" vertical="center" wrapText="1"/>
    </xf>
    <xf numFmtId="0" fontId="12" fillId="0" borderId="14" xfId="0" applyFont="1" applyBorder="1" applyAlignment="1">
      <alignment horizontal="center" vertical="center" wrapText="1"/>
      <protection locked="0"/>
    </xf>
    <xf numFmtId="0" fontId="12" fillId="0" borderId="4" xfId="0" applyFont="1" applyBorder="1" applyAlignment="1" applyProtection="1">
      <alignment horizontal="center" vertical="center" wrapText="1"/>
    </xf>
    <xf numFmtId="0" fontId="12" fillId="0" borderId="4" xfId="0" applyFont="1" applyBorder="1" applyAlignment="1">
      <alignment horizontal="center" vertical="center" wrapText="1"/>
      <protection locked="0"/>
    </xf>
    <xf numFmtId="3" fontId="12" fillId="0" borderId="3" xfId="0" applyNumberFormat="1" applyFont="1" applyBorder="1" applyAlignment="1" applyProtection="1">
      <alignment horizontal="center" vertical="center"/>
    </xf>
    <xf numFmtId="0" fontId="5" fillId="0" borderId="4" xfId="0" applyFont="1" applyBorder="1" applyAlignment="1">
      <alignment horizontal="left" vertical="center" wrapText="1"/>
      <protection locked="0"/>
    </xf>
    <xf numFmtId="0" fontId="5" fillId="0" borderId="10" xfId="0" applyFont="1" applyBorder="1" applyAlignment="1" applyProtection="1">
      <alignment horizontal="left" vertical="center"/>
    </xf>
    <xf numFmtId="0" fontId="5" fillId="0" borderId="10" xfId="0" applyFont="1" applyBorder="1" applyAlignment="1">
      <alignment horizontal="left" vertical="center"/>
      <protection locked="0"/>
    </xf>
    <xf numFmtId="0" fontId="13" fillId="0" borderId="0" xfId="0" applyFont="1" applyAlignment="1" applyProtection="1">
      <alignment wrapText="1"/>
    </xf>
    <xf numFmtId="0" fontId="5" fillId="0" borderId="0" xfId="0" applyFont="1" applyAlignment="1">
      <alignment horizontal="right" vertical="center" wrapText="1"/>
      <protection locked="0"/>
    </xf>
    <xf numFmtId="0" fontId="5" fillId="0" borderId="0" xfId="0" applyFont="1" applyAlignment="1" applyProtection="1">
      <alignment horizontal="right" vertical="center" wrapText="1"/>
    </xf>
    <xf numFmtId="0" fontId="5" fillId="0" borderId="0" xfId="0" applyFont="1" applyAlignment="1">
      <alignment horizontal="right"/>
      <protection locked="0"/>
    </xf>
    <xf numFmtId="0" fontId="5" fillId="0" borderId="0" xfId="0" applyFont="1" applyAlignment="1">
      <alignment horizontal="right" wrapText="1"/>
      <protection locked="0"/>
    </xf>
    <xf numFmtId="0" fontId="5" fillId="0" borderId="0" xfId="0" applyFont="1" applyAlignment="1" applyProtection="1">
      <alignment horizontal="right" wrapText="1"/>
    </xf>
    <xf numFmtId="0" fontId="12" fillId="0" borderId="7" xfId="0" applyFont="1" applyBorder="1" applyAlignment="1">
      <alignment horizontal="center" vertical="center"/>
      <protection locked="0"/>
    </xf>
    <xf numFmtId="0" fontId="12" fillId="0" borderId="10" xfId="0" applyFont="1" applyBorder="1" applyAlignment="1" applyProtection="1">
      <alignment horizontal="center" vertical="center" wrapText="1"/>
    </xf>
    <xf numFmtId="0" fontId="12" fillId="0" borderId="10" xfId="0" applyFont="1" applyBorder="1" applyAlignment="1">
      <alignment horizontal="center" vertical="center"/>
      <protection locked="0"/>
    </xf>
    <xf numFmtId="0" fontId="12" fillId="0" borderId="10" xfId="0" applyFont="1" applyBorder="1" applyAlignment="1">
      <alignment horizontal="center" vertical="center" wrapText="1"/>
      <protection locked="0"/>
    </xf>
    <xf numFmtId="0" fontId="12" fillId="0" borderId="1" xfId="0" applyFont="1" applyBorder="1" applyAlignment="1">
      <alignment horizontal="center" vertical="center" wrapText="1"/>
      <protection locked="0"/>
    </xf>
    <xf numFmtId="4" fontId="5" fillId="0" borderId="1" xfId="0" applyNumberFormat="1" applyFont="1" applyBorder="1" applyAlignment="1">
      <alignment horizontal="right" vertical="center"/>
      <protection locked="0"/>
    </xf>
    <xf numFmtId="0" fontId="12" fillId="0" borderId="4" xfId="0" applyFont="1" applyBorder="1" applyAlignment="1" applyProtection="1">
      <alignment horizontal="center" vertical="center"/>
    </xf>
    <xf numFmtId="0" fontId="12" fillId="0" borderId="4" xfId="0" applyFont="1" applyBorder="1" applyAlignment="1">
      <alignment horizontal="center" vertical="center"/>
      <protection locked="0"/>
    </xf>
    <xf numFmtId="0" fontId="15" fillId="0" borderId="14" xfId="0" applyFont="1" applyBorder="1" applyAlignment="1">
      <alignment horizontal="center" vertical="center" wrapText="1"/>
      <protection locked="0"/>
    </xf>
    <xf numFmtId="0" fontId="15" fillId="0" borderId="10" xfId="0" applyFont="1" applyBorder="1" applyAlignment="1">
      <alignment horizontal="center" vertical="center"/>
      <protection locked="0"/>
    </xf>
    <xf numFmtId="0" fontId="15" fillId="0" borderId="10" xfId="0" applyFont="1" applyBorder="1" applyAlignment="1">
      <alignment horizontal="center" vertical="center" wrapText="1"/>
      <protection locked="0"/>
    </xf>
    <xf numFmtId="0" fontId="5" fillId="0" borderId="0" xfId="0" applyFont="1" applyAlignment="1" applyProtection="1">
      <alignment horizontal="right"/>
    </xf>
    <xf numFmtId="0" fontId="16" fillId="0" borderId="0" xfId="0" applyFont="1" applyAlignment="1">
      <alignment horizontal="right"/>
      <protection locked="0"/>
    </xf>
    <xf numFmtId="49" fontId="16" fillId="0" borderId="0" xfId="0" applyNumberFormat="1" applyFont="1" applyAlignment="1">
      <protection locked="0"/>
    </xf>
    <xf numFmtId="0" fontId="9" fillId="0" borderId="0" xfId="0" applyFont="1" applyAlignment="1" applyProtection="1">
      <alignment horizontal="right"/>
    </xf>
    <xf numFmtId="0" fontId="10" fillId="0" borderId="0" xfId="0" applyFont="1" applyAlignment="1">
      <alignment horizontal="center" vertical="center" wrapText="1"/>
      <protection locked="0"/>
    </xf>
    <xf numFmtId="0" fontId="17" fillId="0" borderId="0" xfId="0" applyFont="1" applyAlignment="1">
      <alignment horizontal="center" vertical="center" wrapText="1"/>
      <protection locked="0"/>
    </xf>
    <xf numFmtId="0" fontId="17" fillId="0" borderId="0" xfId="0" applyFont="1" applyAlignment="1">
      <alignment horizontal="center" vertical="center"/>
      <protection locked="0"/>
    </xf>
    <xf numFmtId="0" fontId="17" fillId="0" borderId="0" xfId="0" applyFont="1" applyAlignment="1" applyProtection="1">
      <alignment horizontal="center" vertical="center"/>
    </xf>
    <xf numFmtId="0" fontId="12" fillId="0" borderId="5" xfId="0" applyFont="1" applyBorder="1" applyAlignment="1">
      <alignment horizontal="center" vertical="center"/>
      <protection locked="0"/>
    </xf>
    <xf numFmtId="49" fontId="12" fillId="0" borderId="12" xfId="0" applyNumberFormat="1" applyFont="1" applyBorder="1" applyAlignment="1">
      <alignment horizontal="center" vertical="center" wrapText="1"/>
      <protection locked="0"/>
    </xf>
    <xf numFmtId="0" fontId="12" fillId="0" borderId="12" xfId="0" applyFont="1" applyBorder="1" applyAlignment="1">
      <alignment horizontal="center" vertical="center"/>
      <protection locked="0"/>
    </xf>
    <xf numFmtId="0" fontId="12" fillId="0" borderId="3" xfId="0" applyFont="1" applyBorder="1" applyAlignment="1">
      <alignment horizontal="center" vertical="center"/>
      <protection locked="0"/>
    </xf>
    <xf numFmtId="49" fontId="12" fillId="0" borderId="4" xfId="0" applyNumberFormat="1" applyFont="1" applyBorder="1" applyAlignment="1">
      <alignment horizontal="center" vertical="center" wrapText="1"/>
      <protection locked="0"/>
    </xf>
    <xf numFmtId="49" fontId="12" fillId="0" borderId="4" xfId="0" applyNumberFormat="1" applyFont="1" applyBorder="1" applyAlignment="1">
      <alignment horizontal="center" vertical="center"/>
      <protection locked="0"/>
    </xf>
    <xf numFmtId="0" fontId="5" fillId="0" borderId="3" xfId="0" applyFont="1" applyBorder="1" applyAlignment="1">
      <alignment horizontal="left" vertical="center" wrapText="1"/>
      <protection locked="0"/>
    </xf>
    <xf numFmtId="4" fontId="5" fillId="0" borderId="4" xfId="0" applyNumberFormat="1" applyFont="1" applyBorder="1" applyAlignment="1">
      <alignment horizontal="right" vertical="center" wrapText="1"/>
      <protection locked="0"/>
    </xf>
    <xf numFmtId="0" fontId="13" fillId="0" borderId="6" xfId="0" applyFont="1" applyBorder="1" applyAlignment="1">
      <alignment horizontal="center" vertical="center"/>
      <protection locked="0"/>
    </xf>
    <xf numFmtId="0" fontId="13" fillId="0" borderId="7" xfId="0" applyFont="1" applyBorder="1" applyAlignment="1">
      <alignment horizontal="center" vertical="center"/>
      <protection locked="0"/>
    </xf>
    <xf numFmtId="0" fontId="13" fillId="0" borderId="2" xfId="0" applyFont="1" applyBorder="1" applyAlignment="1">
      <alignment horizontal="center" vertical="center"/>
      <protection locked="0"/>
    </xf>
    <xf numFmtId="4" fontId="5" fillId="0" borderId="4" xfId="0" applyNumberFormat="1" applyFont="1" applyBorder="1" applyAlignment="1" applyProtection="1">
      <alignment horizontal="right" vertical="center"/>
    </xf>
    <xf numFmtId="4" fontId="5" fillId="0" borderId="4" xfId="0" applyNumberFormat="1" applyFont="1" applyBorder="1" applyAlignment="1" applyProtection="1">
      <alignment horizontal="right" vertical="center" wrapText="1"/>
    </xf>
    <xf numFmtId="3" fontId="12" fillId="0" borderId="1" xfId="0" applyNumberFormat="1" applyFont="1" applyBorder="1" applyAlignment="1" applyProtection="1">
      <alignment horizontal="center" vertical="center"/>
    </xf>
    <xf numFmtId="0" fontId="5" fillId="0" borderId="1" xfId="0" applyFont="1" applyBorder="1" applyAlignment="1" applyProtection="1">
      <alignment horizontal="left" vertical="center" wrapText="1"/>
    </xf>
    <xf numFmtId="0" fontId="13" fillId="0" borderId="1" xfId="0" applyFont="1" applyBorder="1" applyAlignment="1" applyProtection="1">
      <alignment horizontal="left" vertical="center" wrapText="1"/>
    </xf>
    <xf numFmtId="0" fontId="13" fillId="0" borderId="1" xfId="0" applyFont="1" applyBorder="1" applyAlignment="1" applyProtection="1">
      <alignment vertical="center" wrapText="1"/>
    </xf>
    <xf numFmtId="0" fontId="2" fillId="0" borderId="1" xfId="0" applyFont="1" applyBorder="1" applyAlignment="1">
      <alignment vertical="top" wrapText="1"/>
      <protection locked="0"/>
    </xf>
    <xf numFmtId="49" fontId="2" fillId="0" borderId="1" xfId="53" applyFont="1" applyAlignment="1">
      <alignment horizontal="left" vertical="center" wrapText="1"/>
    </xf>
    <xf numFmtId="0" fontId="13" fillId="0" borderId="0" xfId="0" applyFont="1" applyProtection="1">
      <alignment vertical="top"/>
    </xf>
    <xf numFmtId="3" fontId="13" fillId="0" borderId="1" xfId="0" applyNumberFormat="1" applyFont="1" applyBorder="1" applyAlignment="1" applyProtection="1">
      <alignment horizontal="center" vertical="center"/>
    </xf>
    <xf numFmtId="0" fontId="2" fillId="0" borderId="1" xfId="0" applyFont="1" applyBorder="1" applyAlignment="1">
      <alignment horizontal="center" vertical="center" wrapText="1"/>
      <protection locked="0"/>
    </xf>
    <xf numFmtId="0" fontId="2" fillId="0" borderId="1" xfId="0" applyFont="1" applyBorder="1" applyAlignment="1">
      <alignment horizontal="left" vertical="top" wrapText="1"/>
      <protection locked="0"/>
    </xf>
    <xf numFmtId="0" fontId="12" fillId="0" borderId="11"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9" xfId="0" applyFont="1" applyBorder="1" applyAlignment="1">
      <alignment horizontal="center" vertical="center" wrapText="1"/>
      <protection locked="0"/>
    </xf>
    <xf numFmtId="0" fontId="5" fillId="0" borderId="1" xfId="0" applyFont="1" applyBorder="1" applyAlignment="1">
      <alignment horizontal="right" vertical="center"/>
      <protection locked="0"/>
    </xf>
    <xf numFmtId="4" fontId="5" fillId="0" borderId="1" xfId="0" applyNumberFormat="1" applyFont="1" applyBorder="1" applyAlignment="1" applyProtection="1">
      <alignment horizontal="right" vertical="center" wrapText="1"/>
    </xf>
    <xf numFmtId="0" fontId="12" fillId="0" borderId="8" xfId="0" applyFont="1" applyBorder="1" applyAlignment="1">
      <alignment horizontal="center" vertical="center"/>
      <protection locked="0"/>
    </xf>
    <xf numFmtId="0" fontId="13" fillId="0" borderId="0" xfId="0" applyFont="1">
      <alignment vertical="top"/>
      <protection locked="0"/>
    </xf>
    <xf numFmtId="49" fontId="9" fillId="0" borderId="0" xfId="0" applyNumberFormat="1" applyFont="1" applyAlignment="1">
      <protection locked="0"/>
    </xf>
    <xf numFmtId="0" fontId="10" fillId="0" borderId="0" xfId="0" applyFont="1" applyAlignment="1">
      <alignment horizontal="center" vertical="center"/>
      <protection locked="0"/>
    </xf>
    <xf numFmtId="0" fontId="12" fillId="0" borderId="0" xfId="0" applyFont="1" applyAlignment="1">
      <alignment horizontal="left" vertical="center"/>
      <protection locked="0"/>
    </xf>
    <xf numFmtId="0" fontId="12" fillId="0" borderId="6" xfId="0" applyFont="1" applyBorder="1" applyAlignment="1">
      <alignment horizontal="center" vertical="center"/>
      <protection locked="0"/>
    </xf>
    <xf numFmtId="3" fontId="13" fillId="0" borderId="1" xfId="0" applyNumberFormat="1" applyFont="1" applyBorder="1" applyAlignment="1">
      <alignment horizontal="center" vertical="center"/>
      <protection locked="0"/>
    </xf>
    <xf numFmtId="0" fontId="2" fillId="0" borderId="7" xfId="0" applyFont="1" applyBorder="1" applyAlignment="1">
      <alignment horizontal="left" vertical="center"/>
      <protection locked="0"/>
    </xf>
    <xf numFmtId="0" fontId="2" fillId="0" borderId="2" xfId="0" applyFont="1" applyBorder="1" applyAlignment="1">
      <alignment horizontal="left" vertical="center"/>
      <protection locked="0"/>
    </xf>
    <xf numFmtId="0" fontId="12" fillId="0" borderId="2" xfId="0" applyFont="1" applyBorder="1" applyAlignment="1">
      <alignment horizontal="center" vertical="center"/>
      <protection locked="0"/>
    </xf>
    <xf numFmtId="0" fontId="12" fillId="0" borderId="6" xfId="0" applyFont="1" applyBorder="1" applyAlignment="1">
      <alignment horizontal="center" vertical="center" wrapText="1"/>
      <protection locked="0"/>
    </xf>
    <xf numFmtId="0" fontId="13" fillId="0" borderId="0" xfId="0" applyFont="1" applyAlignment="1" applyProtection="1">
      <alignment horizontal="center" wrapText="1"/>
    </xf>
    <xf numFmtId="0" fontId="2" fillId="0" borderId="0" xfId="0" applyFont="1" applyAlignment="1" applyProtection="1"/>
    <xf numFmtId="0" fontId="2" fillId="0" borderId="0" xfId="0" applyFont="1" applyAlignment="1" applyProtection="1">
      <alignment horizontal="right" wrapText="1"/>
    </xf>
    <xf numFmtId="0" fontId="18" fillId="0" borderId="0" xfId="0" applyFont="1" applyAlignment="1">
      <alignment horizontal="center" vertical="center" wrapText="1"/>
      <protection locked="0"/>
    </xf>
    <xf numFmtId="0" fontId="19" fillId="0" borderId="0" xfId="0" applyFont="1" applyAlignment="1" applyProtection="1">
      <alignment horizontal="center" vertical="center" wrapText="1"/>
    </xf>
    <xf numFmtId="0" fontId="13" fillId="0" borderId="0" xfId="0" applyFont="1" applyAlignment="1" applyProtection="1"/>
    <xf numFmtId="0" fontId="15" fillId="0" borderId="5" xfId="0" applyFont="1" applyBorder="1" applyAlignment="1" applyProtection="1">
      <alignment horizontal="center" vertical="center" wrapText="1"/>
    </xf>
    <xf numFmtId="0" fontId="15" fillId="0" borderId="5" xfId="0" applyFont="1" applyBorder="1" applyAlignment="1" applyProtection="1">
      <alignment horizontal="center" vertical="center"/>
    </xf>
    <xf numFmtId="0" fontId="15" fillId="0" borderId="7" xfId="0" applyFont="1" applyBorder="1" applyAlignment="1" applyProtection="1">
      <alignment horizontal="center" vertical="center"/>
    </xf>
    <xf numFmtId="0" fontId="15" fillId="0" borderId="2" xfId="0" applyFont="1" applyBorder="1" applyAlignment="1" applyProtection="1">
      <alignment horizontal="center" vertical="center"/>
    </xf>
    <xf numFmtId="0" fontId="15" fillId="0" borderId="3" xfId="0" applyFont="1" applyBorder="1" applyAlignment="1" applyProtection="1">
      <alignment horizontal="center" vertical="center" wrapText="1"/>
    </xf>
    <xf numFmtId="0" fontId="15" fillId="0" borderId="3" xfId="0" applyFont="1" applyBorder="1" applyAlignment="1" applyProtection="1">
      <alignment horizontal="center" vertical="center"/>
    </xf>
    <xf numFmtId="0" fontId="20" fillId="0" borderId="1" xfId="0" applyFont="1" applyBorder="1" applyAlignment="1" applyProtection="1">
      <alignment horizontal="center" vertical="center" wrapText="1"/>
    </xf>
    <xf numFmtId="0" fontId="20" fillId="0" borderId="6" xfId="0" applyFont="1" applyBorder="1" applyAlignment="1" applyProtection="1">
      <alignment horizontal="center" vertical="center" wrapText="1"/>
    </xf>
    <xf numFmtId="4" fontId="2" fillId="0" borderId="1" xfId="0" applyNumberFormat="1" applyFont="1" applyBorder="1" applyAlignment="1" applyProtection="1">
      <alignment horizontal="right" vertical="center"/>
    </xf>
    <xf numFmtId="4" fontId="2" fillId="0" borderId="6" xfId="0" applyNumberFormat="1" applyFont="1" applyBorder="1" applyAlignment="1" applyProtection="1">
      <alignment horizontal="right" vertical="center"/>
    </xf>
    <xf numFmtId="49" fontId="13" fillId="0" borderId="0" xfId="0" applyNumberFormat="1" applyFont="1" applyAlignment="1" applyProtection="1"/>
    <xf numFmtId="49" fontId="12" fillId="0" borderId="6" xfId="0" applyNumberFormat="1" applyFont="1" applyBorder="1" applyAlignment="1" applyProtection="1">
      <alignment horizontal="center" vertical="center" wrapText="1"/>
    </xf>
    <xf numFmtId="49" fontId="12" fillId="0" borderId="2" xfId="0" applyNumberFormat="1" applyFont="1" applyBorder="1" applyAlignment="1" applyProtection="1">
      <alignment horizontal="center" vertical="center" wrapText="1"/>
    </xf>
    <xf numFmtId="49" fontId="12" fillId="0" borderId="1" xfId="0" applyNumberFormat="1" applyFont="1" applyBorder="1" applyAlignment="1" applyProtection="1">
      <alignment horizontal="center" vertical="center"/>
    </xf>
    <xf numFmtId="0" fontId="12" fillId="0" borderId="1" xfId="0" applyFont="1" applyBorder="1" applyAlignment="1" applyProtection="1">
      <alignment horizontal="center" vertical="center"/>
    </xf>
    <xf numFmtId="49" fontId="12" fillId="0" borderId="1" xfId="0" applyNumberFormat="1" applyFont="1" applyBorder="1" applyAlignment="1">
      <alignment horizontal="center" vertical="center"/>
      <protection locked="0"/>
    </xf>
    <xf numFmtId="4" fontId="2" fillId="0" borderId="1" xfId="0" applyNumberFormat="1" applyFont="1" applyBorder="1" applyAlignment="1" applyProtection="1">
      <alignment horizontal="right" vertical="center" wrapText="1"/>
    </xf>
    <xf numFmtId="0" fontId="5" fillId="0" borderId="1" xfId="0" applyFont="1" applyBorder="1" applyAlignment="1" applyProtection="1">
      <alignment horizontal="left" vertical="center" wrapText="1" indent="1"/>
    </xf>
    <xf numFmtId="0" fontId="5" fillId="0" borderId="1" xfId="0" applyFont="1" applyBorder="1" applyAlignment="1" applyProtection="1">
      <alignment horizontal="left" vertical="center" wrapText="1" indent="2"/>
    </xf>
    <xf numFmtId="0" fontId="13" fillId="0" borderId="6" xfId="0" applyFont="1" applyBorder="1" applyAlignment="1" applyProtection="1">
      <alignment horizontal="center" vertical="center"/>
    </xf>
    <xf numFmtId="0" fontId="13" fillId="0" borderId="2" xfId="0" applyFont="1" applyBorder="1" applyAlignment="1" applyProtection="1">
      <alignment horizontal="center" vertical="center"/>
    </xf>
    <xf numFmtId="4" fontId="2" fillId="0" borderId="1" xfId="0" applyNumberFormat="1" applyFont="1" applyBorder="1" applyAlignment="1">
      <alignment horizontal="right" vertical="center" wrapText="1"/>
      <protection locked="0"/>
    </xf>
    <xf numFmtId="0" fontId="21" fillId="0" borderId="0" xfId="0" applyFont="1" applyAlignment="1" applyProtection="1">
      <alignment horizontal="center" vertical="center"/>
    </xf>
    <xf numFmtId="0" fontId="22" fillId="0" borderId="0" xfId="0" applyFont="1" applyAlignment="1" applyProtection="1">
      <alignment horizontal="center" vertical="center"/>
    </xf>
    <xf numFmtId="0" fontId="8" fillId="0" borderId="1" xfId="0" applyFont="1" applyBorder="1" applyAlignment="1" applyProtection="1">
      <alignment vertical="center"/>
    </xf>
    <xf numFmtId="4" fontId="5" fillId="0" borderId="1" xfId="0" applyNumberFormat="1" applyFont="1" applyBorder="1" applyAlignment="1" applyProtection="1">
      <alignment vertical="center"/>
    </xf>
    <xf numFmtId="0" fontId="8" fillId="0" borderId="1" xfId="0" applyFont="1" applyBorder="1" applyAlignment="1">
      <alignment horizontal="left" vertical="center"/>
      <protection locked="0"/>
    </xf>
    <xf numFmtId="0" fontId="5" fillId="0" borderId="1" xfId="0" applyFont="1" applyBorder="1" applyAlignment="1">
      <alignment vertical="center"/>
      <protection locked="0"/>
    </xf>
    <xf numFmtId="0" fontId="5" fillId="0" borderId="1" xfId="0" applyFont="1" applyBorder="1" applyAlignment="1">
      <alignment horizontal="left" vertical="center"/>
      <protection locked="0"/>
    </xf>
    <xf numFmtId="4" fontId="5" fillId="0" borderId="1" xfId="0" applyNumberFormat="1" applyFont="1" applyBorder="1" applyAlignment="1">
      <alignment vertical="center"/>
      <protection locked="0"/>
    </xf>
    <xf numFmtId="0" fontId="8" fillId="0" borderId="1" xfId="0" applyFont="1" applyBorder="1" applyAlignment="1">
      <alignment vertical="center"/>
      <protection locked="0"/>
    </xf>
    <xf numFmtId="178" fontId="2" fillId="0" borderId="1" xfId="54" applyFont="1">
      <alignment horizontal="right" vertical="center"/>
    </xf>
    <xf numFmtId="0" fontId="5" fillId="0" borderId="1" xfId="0" applyFont="1" applyBorder="1" applyAlignment="1" applyProtection="1">
      <alignment vertical="center"/>
    </xf>
    <xf numFmtId="0" fontId="5" fillId="0" borderId="1" xfId="0" applyFont="1" applyBorder="1" applyAlignment="1" applyProtection="1">
      <alignment horizontal="left" vertical="center"/>
    </xf>
    <xf numFmtId="0" fontId="13" fillId="0" borderId="1" xfId="0" applyFont="1" applyBorder="1" applyAlignment="1" applyProtection="1">
      <alignment vertical="center"/>
    </xf>
    <xf numFmtId="0" fontId="8" fillId="0" borderId="1" xfId="0" applyFont="1" applyBorder="1" applyAlignment="1" applyProtection="1">
      <alignment horizontal="center" vertical="center"/>
    </xf>
    <xf numFmtId="0" fontId="8" fillId="0" borderId="1" xfId="0" applyFont="1" applyBorder="1" applyAlignment="1">
      <alignment horizontal="center" vertical="center"/>
      <protection locked="0"/>
    </xf>
    <xf numFmtId="4" fontId="8" fillId="0" borderId="1" xfId="0" applyNumberFormat="1" applyFont="1" applyBorder="1" applyAlignment="1" applyProtection="1">
      <alignment vertical="center"/>
    </xf>
    <xf numFmtId="0" fontId="23" fillId="0" borderId="0" xfId="0" applyFont="1" applyProtection="1">
      <alignment vertical="top"/>
    </xf>
    <xf numFmtId="0" fontId="24" fillId="0" borderId="0" xfId="0" applyFont="1" applyAlignment="1" applyProtection="1">
      <alignment horizontal="center" vertical="center"/>
    </xf>
    <xf numFmtId="0" fontId="5" fillId="0" borderId="0" xfId="0" applyFont="1" applyAlignment="1">
      <alignment horizontal="left" vertical="center" wrapText="1"/>
      <protection locked="0"/>
    </xf>
    <xf numFmtId="0" fontId="9" fillId="0" borderId="0" xfId="0" applyFont="1" applyAlignment="1" applyProtection="1">
      <alignment horizontal="left" vertical="center" wrapText="1"/>
    </xf>
    <xf numFmtId="0" fontId="13" fillId="0" borderId="2" xfId="0" applyFont="1" applyBorder="1" applyAlignment="1" applyProtection="1">
      <alignment horizontal="center" vertical="center" wrapText="1"/>
    </xf>
    <xf numFmtId="0" fontId="25" fillId="0" borderId="0" xfId="0" applyFont="1" applyAlignment="1" applyProtection="1"/>
    <xf numFmtId="0" fontId="26" fillId="0" borderId="0" xfId="0" applyFont="1" applyAlignment="1" applyProtection="1">
      <alignment horizontal="center" vertical="center"/>
    </xf>
    <xf numFmtId="0" fontId="13" fillId="0" borderId="5" xfId="0" applyFont="1" applyBorder="1" applyAlignment="1">
      <alignment horizontal="center" vertical="center" wrapText="1"/>
      <protection locked="0"/>
    </xf>
    <xf numFmtId="0" fontId="13" fillId="0" borderId="12" xfId="0" applyFont="1" applyBorder="1" applyAlignment="1">
      <alignment horizontal="center" vertical="center" wrapText="1"/>
      <protection locked="0"/>
    </xf>
    <xf numFmtId="0" fontId="13" fillId="0" borderId="7" xfId="0" applyFont="1" applyBorder="1" applyAlignment="1">
      <alignment horizontal="center" vertical="center" wrapText="1"/>
      <protection locked="0"/>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xf>
    <xf numFmtId="0" fontId="13" fillId="0" borderId="14" xfId="0" applyFont="1" applyBorder="1" applyAlignment="1" applyProtection="1">
      <alignment horizontal="center" vertical="center"/>
    </xf>
    <xf numFmtId="0" fontId="13" fillId="0" borderId="14" xfId="0" applyFont="1" applyBorder="1" applyAlignment="1">
      <alignment horizontal="center" vertical="center" wrapText="1"/>
      <protection locked="0"/>
    </xf>
    <xf numFmtId="0" fontId="13" fillId="0" borderId="3" xfId="0" applyFont="1" applyBorder="1" applyAlignment="1" applyProtection="1">
      <alignment horizontal="center" vertical="center" wrapText="1"/>
    </xf>
    <xf numFmtId="0" fontId="13" fillId="0" borderId="4" xfId="0" applyFont="1" applyBorder="1" applyAlignment="1" applyProtection="1">
      <alignment horizontal="center" vertical="center" wrapText="1"/>
    </xf>
    <xf numFmtId="0" fontId="13" fillId="0" borderId="4" xfId="0" applyFont="1" applyBorder="1" applyAlignment="1" applyProtection="1">
      <alignment horizontal="center" vertical="center"/>
    </xf>
    <xf numFmtId="0" fontId="9" fillId="0" borderId="1" xfId="0" applyFont="1" applyBorder="1" applyAlignment="1" applyProtection="1">
      <alignment horizontal="center" vertical="center"/>
    </xf>
    <xf numFmtId="0" fontId="5" fillId="0" borderId="3" xfId="0" applyFont="1" applyBorder="1" applyAlignment="1" applyProtection="1">
      <alignment vertical="center" wrapText="1"/>
    </xf>
    <xf numFmtId="0" fontId="5" fillId="0" borderId="4" xfId="0" applyFont="1" applyBorder="1" applyAlignment="1" applyProtection="1">
      <alignment vertical="center" wrapText="1"/>
    </xf>
    <xf numFmtId="4" fontId="5" fillId="0" borderId="4" xfId="0" applyNumberFormat="1" applyFont="1" applyBorder="1" applyAlignment="1" applyProtection="1">
      <alignment vertical="center"/>
    </xf>
    <xf numFmtId="4" fontId="5" fillId="0" borderId="4" xfId="0" applyNumberFormat="1" applyFont="1" applyBorder="1" applyAlignment="1">
      <alignment vertical="center"/>
      <protection locked="0"/>
    </xf>
    <xf numFmtId="0" fontId="5" fillId="0" borderId="4" xfId="0" applyFont="1" applyBorder="1" applyAlignment="1" applyProtection="1">
      <alignment vertical="center"/>
    </xf>
    <xf numFmtId="0" fontId="26" fillId="0" borderId="0" xfId="0" applyFont="1" applyAlignment="1">
      <alignment horizontal="center" vertical="center"/>
      <protection locked="0"/>
    </xf>
    <xf numFmtId="0" fontId="13" fillId="0" borderId="7" xfId="0" applyFont="1" applyBorder="1" applyAlignment="1" applyProtection="1">
      <alignment horizontal="center" vertical="center"/>
    </xf>
    <xf numFmtId="0" fontId="13" fillId="0" borderId="10" xfId="0" applyFont="1" applyBorder="1" applyAlignment="1" applyProtection="1">
      <alignment horizontal="center" vertical="center"/>
    </xf>
    <xf numFmtId="0" fontId="2" fillId="0" borderId="4" xfId="0" applyFont="1" applyBorder="1" applyAlignment="1">
      <alignment horizontal="center" vertical="center"/>
      <protection locked="0"/>
    </xf>
    <xf numFmtId="0" fontId="13" fillId="2" borderId="2" xfId="0" applyFont="1" applyFill="1" applyBorder="1" applyAlignment="1">
      <alignment horizontal="center" vertical="center" wrapText="1"/>
      <protection locked="0"/>
    </xf>
    <xf numFmtId="0" fontId="27" fillId="0" borderId="0" xfId="0" applyFont="1" applyAlignment="1" applyProtection="1">
      <alignment horizontal="center" vertical="top"/>
    </xf>
    <xf numFmtId="0" fontId="28" fillId="0" borderId="0" xfId="0" applyFont="1" applyAlignment="1" applyProtection="1">
      <alignment horizontal="center" vertical="center"/>
    </xf>
    <xf numFmtId="0" fontId="5" fillId="0" borderId="3" xfId="0" applyFont="1" applyBorder="1" applyAlignment="1" applyProtection="1">
      <alignment horizontal="left" vertical="center"/>
    </xf>
    <xf numFmtId="4" fontId="5" fillId="0" borderId="9" xfId="0" applyNumberFormat="1" applyFont="1" applyBorder="1" applyAlignment="1">
      <alignment horizontal="right" vertical="center"/>
      <protection locked="0"/>
    </xf>
    <xf numFmtId="0" fontId="5" fillId="0" borderId="3" xfId="0" applyFont="1" applyBorder="1" applyAlignment="1">
      <alignment horizontal="left" vertical="center"/>
      <protection locked="0"/>
    </xf>
    <xf numFmtId="0" fontId="5" fillId="0" borderId="9" xfId="0" applyFont="1" applyBorder="1" applyAlignment="1">
      <alignment horizontal="right" vertical="center"/>
      <protection locked="0"/>
    </xf>
    <xf numFmtId="0" fontId="13" fillId="0" borderId="1" xfId="0" applyFont="1" applyBorder="1" applyAlignment="1" applyProtection="1"/>
    <xf numFmtId="0" fontId="8" fillId="0" borderId="3" xfId="0" applyFont="1" applyBorder="1" applyAlignment="1" applyProtection="1">
      <alignment horizontal="center" vertical="center"/>
    </xf>
    <xf numFmtId="0" fontId="8" fillId="0" borderId="9" xfId="0" applyFont="1" applyBorder="1" applyAlignment="1" applyProtection="1">
      <alignment horizontal="right" vertical="center"/>
    </xf>
    <xf numFmtId="4" fontId="8" fillId="0" borderId="9" xfId="0" applyNumberFormat="1" applyFont="1" applyBorder="1" applyAlignment="1" applyProtection="1">
      <alignment horizontal="right" vertical="center"/>
    </xf>
    <xf numFmtId="4" fontId="8" fillId="0" borderId="1" xfId="0" applyNumberFormat="1" applyFont="1" applyBorder="1" applyAlignment="1" applyProtection="1">
      <alignment horizontal="right" vertical="center"/>
    </xf>
    <xf numFmtId="0" fontId="5" fillId="0" borderId="1" xfId="0" applyFont="1" applyBorder="1" applyAlignment="1" applyProtection="1">
      <alignment horizontal="right" vertical="center"/>
    </xf>
    <xf numFmtId="0" fontId="5" fillId="0" borderId="9" xfId="0" applyFont="1" applyBorder="1" applyAlignment="1" applyProtection="1">
      <alignment horizontal="right" vertical="center"/>
    </xf>
    <xf numFmtId="0" fontId="8" fillId="0" borderId="3" xfId="0" applyFont="1" applyBorder="1" applyAlignment="1">
      <alignment horizontal="center" vertical="center"/>
      <protection locked="0"/>
    </xf>
    <xf numFmtId="4" fontId="8" fillId="0" borderId="9" xfId="0" applyNumberFormat="1" applyFont="1" applyBorder="1" applyAlignment="1">
      <alignment horizontal="right" vertical="center"/>
      <protection locked="0"/>
    </xf>
    <xf numFmtId="4" fontId="8" fillId="0" borderId="1" xfId="0" applyNumberFormat="1" applyFont="1" applyBorder="1" applyAlignment="1">
      <alignment horizontal="right"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7"/>
  <sheetViews>
    <sheetView showZeros="0" workbookViewId="0">
      <selection activeCell="A1" sqref="$A1:$XFD1"/>
    </sheetView>
  </sheetViews>
  <sheetFormatPr defaultColWidth="10.7083333333333" defaultRowHeight="12" customHeight="1" outlineLevelCol="3"/>
  <cols>
    <col min="1" max="1" width="21.625" customWidth="1"/>
    <col min="2" max="2" width="19.875" customWidth="1"/>
    <col min="3" max="3" width="22.625" customWidth="1"/>
    <col min="4" max="4" width="22.875" customWidth="1"/>
  </cols>
  <sheetData>
    <row r="1" ht="19.5" customHeight="1" spans="4:4">
      <c r="D1" s="188" t="s">
        <v>0</v>
      </c>
    </row>
    <row r="2" ht="36" customHeight="1" spans="1:4">
      <c r="A2" s="86" t="s">
        <v>1</v>
      </c>
      <c r="B2" s="307"/>
      <c r="C2" s="307"/>
      <c r="D2" s="307"/>
    </row>
    <row r="3" ht="24" customHeight="1" spans="1:4">
      <c r="A3" s="120" t="str">
        <f>"单位名称："&amp;"迪庆藏族自治州藏学研究院"</f>
        <v>单位名称：迪庆藏族自治州藏学研究院</v>
      </c>
      <c r="B3" s="308"/>
      <c r="C3" s="308"/>
      <c r="D3" s="118" t="s">
        <v>2</v>
      </c>
    </row>
    <row r="4" ht="19.5" customHeight="1" spans="1:4">
      <c r="A4" s="94" t="s">
        <v>3</v>
      </c>
      <c r="B4" s="96"/>
      <c r="C4" s="94" t="s">
        <v>4</v>
      </c>
      <c r="D4" s="96"/>
    </row>
    <row r="5" ht="19.5" customHeight="1" spans="1:4">
      <c r="A5" s="109" t="s">
        <v>5</v>
      </c>
      <c r="B5" s="109" t="s">
        <v>6</v>
      </c>
      <c r="C5" s="109" t="s">
        <v>7</v>
      </c>
      <c r="D5" s="109" t="s">
        <v>6</v>
      </c>
    </row>
    <row r="6" ht="19.5" customHeight="1" spans="1:4">
      <c r="A6" s="111"/>
      <c r="B6" s="111"/>
      <c r="C6" s="111"/>
      <c r="D6" s="111"/>
    </row>
    <row r="7" ht="22.5" customHeight="1" spans="1:4">
      <c r="A7" s="274" t="s">
        <v>8</v>
      </c>
      <c r="B7" s="61">
        <v>4693726.89</v>
      </c>
      <c r="C7" s="274" t="s">
        <v>9</v>
      </c>
      <c r="D7" s="61">
        <v>23400</v>
      </c>
    </row>
    <row r="8" ht="22.5" customHeight="1" spans="1:4">
      <c r="A8" s="274" t="s">
        <v>10</v>
      </c>
      <c r="B8" s="61"/>
      <c r="C8" s="274" t="s">
        <v>11</v>
      </c>
      <c r="D8" s="61"/>
    </row>
    <row r="9" ht="22.5" customHeight="1" spans="1:4">
      <c r="A9" s="274" t="s">
        <v>12</v>
      </c>
      <c r="B9" s="61"/>
      <c r="C9" s="274" t="s">
        <v>13</v>
      </c>
      <c r="D9" s="61"/>
    </row>
    <row r="10" ht="22.5" customHeight="1" spans="1:4">
      <c r="A10" s="274" t="s">
        <v>14</v>
      </c>
      <c r="B10" s="182"/>
      <c r="C10" s="274" t="s">
        <v>15</v>
      </c>
      <c r="D10" s="61"/>
    </row>
    <row r="11" ht="22.5" customHeight="1" spans="1:4">
      <c r="A11" s="274" t="s">
        <v>16</v>
      </c>
      <c r="B11" s="61"/>
      <c r="C11" s="269" t="s">
        <v>17</v>
      </c>
      <c r="D11" s="182"/>
    </row>
    <row r="12" ht="22.5" customHeight="1" spans="1:4">
      <c r="A12" s="274" t="s">
        <v>18</v>
      </c>
      <c r="B12" s="182"/>
      <c r="C12" s="269" t="s">
        <v>19</v>
      </c>
      <c r="D12" s="182"/>
    </row>
    <row r="13" ht="22.5" customHeight="1" spans="1:4">
      <c r="A13" s="274" t="s">
        <v>20</v>
      </c>
      <c r="B13" s="182"/>
      <c r="C13" s="269" t="s">
        <v>21</v>
      </c>
      <c r="D13" s="182">
        <v>3544071.64</v>
      </c>
    </row>
    <row r="14" ht="22.5" customHeight="1" spans="1:4">
      <c r="A14" s="274" t="s">
        <v>22</v>
      </c>
      <c r="B14" s="182"/>
      <c r="C14" s="269" t="s">
        <v>23</v>
      </c>
      <c r="D14" s="182">
        <v>450948.96</v>
      </c>
    </row>
    <row r="15" ht="22.5" customHeight="1" spans="1:4">
      <c r="A15" s="309" t="s">
        <v>24</v>
      </c>
      <c r="B15" s="182"/>
      <c r="C15" s="269" t="s">
        <v>25</v>
      </c>
      <c r="D15" s="182">
        <v>329171.57</v>
      </c>
    </row>
    <row r="16" ht="22.5" customHeight="1" spans="1:4">
      <c r="A16" s="309" t="s">
        <v>26</v>
      </c>
      <c r="B16" s="310"/>
      <c r="C16" s="269" t="s">
        <v>27</v>
      </c>
      <c r="D16" s="182"/>
    </row>
    <row r="17" ht="22.5" customHeight="1" spans="1:4">
      <c r="A17" s="311"/>
      <c r="B17" s="312"/>
      <c r="C17" s="269" t="s">
        <v>28</v>
      </c>
      <c r="D17" s="182"/>
    </row>
    <row r="18" ht="22.5" customHeight="1" spans="1:4">
      <c r="A18" s="313"/>
      <c r="B18" s="313"/>
      <c r="C18" s="269" t="s">
        <v>29</v>
      </c>
      <c r="D18" s="182">
        <v>96480.3</v>
      </c>
    </row>
    <row r="19" ht="22.5" customHeight="1" spans="1:4">
      <c r="A19" s="313"/>
      <c r="B19" s="313"/>
      <c r="C19" s="269" t="s">
        <v>30</v>
      </c>
      <c r="D19" s="182"/>
    </row>
    <row r="20" ht="22.5" customHeight="1" spans="1:4">
      <c r="A20" s="313"/>
      <c r="B20" s="313"/>
      <c r="C20" s="269" t="s">
        <v>31</v>
      </c>
      <c r="D20" s="182"/>
    </row>
    <row r="21" ht="22.5" customHeight="1" spans="1:4">
      <c r="A21" s="313"/>
      <c r="B21" s="313"/>
      <c r="C21" s="269" t="s">
        <v>32</v>
      </c>
      <c r="D21" s="182"/>
    </row>
    <row r="22" ht="22.5" customHeight="1" spans="1:4">
      <c r="A22" s="313"/>
      <c r="B22" s="313"/>
      <c r="C22" s="269" t="s">
        <v>33</v>
      </c>
      <c r="D22" s="182"/>
    </row>
    <row r="23" ht="22.5" customHeight="1" spans="1:4">
      <c r="A23" s="313"/>
      <c r="B23" s="313"/>
      <c r="C23" s="269" t="s">
        <v>34</v>
      </c>
      <c r="D23" s="182"/>
    </row>
    <row r="24" ht="22.5" customHeight="1" spans="1:4">
      <c r="A24" s="313"/>
      <c r="B24" s="313"/>
      <c r="C24" s="269" t="s">
        <v>35</v>
      </c>
      <c r="D24" s="182"/>
    </row>
    <row r="25" ht="22.5" customHeight="1" spans="1:4">
      <c r="A25" s="313"/>
      <c r="B25" s="313"/>
      <c r="C25" s="269" t="s">
        <v>36</v>
      </c>
      <c r="D25" s="182">
        <v>346134.72</v>
      </c>
    </row>
    <row r="26" ht="22.5" customHeight="1" spans="1:4">
      <c r="A26" s="313"/>
      <c r="B26" s="313"/>
      <c r="C26" s="269" t="s">
        <v>37</v>
      </c>
      <c r="D26" s="182"/>
    </row>
    <row r="27" ht="22.5" customHeight="1" spans="1:4">
      <c r="A27" s="313"/>
      <c r="B27" s="313"/>
      <c r="C27" s="269" t="s">
        <v>38</v>
      </c>
      <c r="D27" s="182"/>
    </row>
    <row r="28" ht="22.5" customHeight="1" spans="1:4">
      <c r="A28" s="313"/>
      <c r="B28" s="313"/>
      <c r="C28" s="269" t="s">
        <v>39</v>
      </c>
      <c r="D28" s="182"/>
    </row>
    <row r="29" ht="22.5" customHeight="1" spans="1:4">
      <c r="A29" s="313"/>
      <c r="B29" s="313"/>
      <c r="C29" s="269" t="s">
        <v>40</v>
      </c>
      <c r="D29" s="182"/>
    </row>
    <row r="30" ht="22.5" customHeight="1" spans="1:4">
      <c r="A30" s="314"/>
      <c r="B30" s="315"/>
      <c r="C30" s="269" t="s">
        <v>41</v>
      </c>
      <c r="D30" s="182"/>
    </row>
    <row r="31" ht="22.5" customHeight="1" spans="1:4">
      <c r="A31" s="314"/>
      <c r="B31" s="315"/>
      <c r="C31" s="269" t="s">
        <v>42</v>
      </c>
      <c r="D31" s="182"/>
    </row>
    <row r="32" ht="22.5" customHeight="1" spans="1:4">
      <c r="A32" s="314"/>
      <c r="B32" s="315"/>
      <c r="C32" s="269" t="s">
        <v>43</v>
      </c>
      <c r="D32" s="182"/>
    </row>
    <row r="33" ht="22.5" customHeight="1" spans="1:4">
      <c r="A33" s="314" t="s">
        <v>44</v>
      </c>
      <c r="B33" s="316">
        <v>4693726.89</v>
      </c>
      <c r="C33" s="276" t="s">
        <v>45</v>
      </c>
      <c r="D33" s="317">
        <v>4790207.19</v>
      </c>
    </row>
    <row r="34" ht="22.5" customHeight="1" spans="1:4">
      <c r="A34" s="309" t="s">
        <v>46</v>
      </c>
      <c r="B34" s="272">
        <v>96480.3</v>
      </c>
      <c r="C34" s="274" t="s">
        <v>47</v>
      </c>
      <c r="D34" s="222"/>
    </row>
    <row r="35" ht="22.5" customHeight="1" spans="1:4">
      <c r="A35" s="309" t="s">
        <v>48</v>
      </c>
      <c r="B35" s="272">
        <v>96480.3</v>
      </c>
      <c r="C35" s="274" t="s">
        <v>48</v>
      </c>
      <c r="D35" s="318"/>
    </row>
    <row r="36" ht="22.5" customHeight="1" spans="1:4">
      <c r="A36" s="309" t="s">
        <v>49</v>
      </c>
      <c r="B36" s="319"/>
      <c r="C36" s="274" t="s">
        <v>50</v>
      </c>
      <c r="D36" s="222"/>
    </row>
    <row r="37" ht="22.5" customHeight="1" spans="1:4">
      <c r="A37" s="320" t="s">
        <v>51</v>
      </c>
      <c r="B37" s="321">
        <v>4790207.19</v>
      </c>
      <c r="C37" s="276" t="s">
        <v>52</v>
      </c>
      <c r="D37" s="322">
        <v>4790207.19</v>
      </c>
    </row>
  </sheetData>
  <mergeCells count="8">
    <mergeCell ref="A2:D2"/>
    <mergeCell ref="A3:B3"/>
    <mergeCell ref="A4:B4"/>
    <mergeCell ref="C4:D4"/>
    <mergeCell ref="A5:A6"/>
    <mergeCell ref="B5:B6"/>
    <mergeCell ref="C5:C6"/>
    <mergeCell ref="D5:D6"/>
  </mergeCells>
  <pageMargins left="0.75" right="0.75" top="1" bottom="1" header="0.5" footer="0.5"/>
  <pageSetup paperSize="9" scale="53"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B11" sqref="B11"/>
    </sheetView>
  </sheetViews>
  <sheetFormatPr defaultColWidth="10.7083333333333" defaultRowHeight="14.25" customHeight="1" outlineLevelCol="5"/>
  <cols>
    <col min="1" max="1" width="29.5" customWidth="1"/>
    <col min="2" max="2" width="19.7083333333333" customWidth="1"/>
    <col min="3" max="3" width="28.375" customWidth="1"/>
    <col min="4" max="4" width="29.75" customWidth="1"/>
    <col min="5" max="6" width="33.2833333333333" customWidth="1"/>
  </cols>
  <sheetData>
    <row r="1" ht="15.75" customHeight="1" spans="1:6">
      <c r="A1" s="189">
        <v>1</v>
      </c>
      <c r="B1" s="190">
        <v>0</v>
      </c>
      <c r="C1" s="189">
        <v>1</v>
      </c>
      <c r="D1" s="191"/>
      <c r="E1" s="191"/>
      <c r="F1" s="188" t="s">
        <v>357</v>
      </c>
    </row>
    <row r="2" ht="36.75" customHeight="1" spans="1:6">
      <c r="A2" s="192" t="s">
        <v>358</v>
      </c>
      <c r="B2" s="193" t="s">
        <v>359</v>
      </c>
      <c r="C2" s="194"/>
      <c r="D2" s="195"/>
      <c r="E2" s="195"/>
      <c r="F2" s="195"/>
    </row>
    <row r="3" ht="13.5" customHeight="1" spans="1:6">
      <c r="A3" s="88" t="str">
        <f>"单位名称："&amp;"迪庆藏族自治州藏学研究院"</f>
        <v>单位名称：迪庆藏族自治州藏学研究院</v>
      </c>
      <c r="B3" s="88" t="s">
        <v>360</v>
      </c>
      <c r="C3" s="189"/>
      <c r="D3" s="191"/>
      <c r="E3" s="191"/>
      <c r="F3" s="188" t="s">
        <v>2</v>
      </c>
    </row>
    <row r="4" ht="19.5" customHeight="1" spans="1:6">
      <c r="A4" s="196" t="s">
        <v>192</v>
      </c>
      <c r="B4" s="197" t="s">
        <v>75</v>
      </c>
      <c r="C4" s="198" t="s">
        <v>76</v>
      </c>
      <c r="D4" s="95" t="s">
        <v>361</v>
      </c>
      <c r="E4" s="95"/>
      <c r="F4" s="96"/>
    </row>
    <row r="5" ht="18.75" customHeight="1" spans="1:6">
      <c r="A5" s="199"/>
      <c r="B5" s="200"/>
      <c r="C5" s="184"/>
      <c r="D5" s="183" t="s">
        <v>57</v>
      </c>
      <c r="E5" s="183" t="s">
        <v>77</v>
      </c>
      <c r="F5" s="183" t="s">
        <v>78</v>
      </c>
    </row>
    <row r="6" ht="18.75" customHeight="1" spans="1:6">
      <c r="A6" s="199">
        <v>1</v>
      </c>
      <c r="B6" s="201" t="s">
        <v>161</v>
      </c>
      <c r="C6" s="184">
        <v>3</v>
      </c>
      <c r="D6" s="183">
        <v>4</v>
      </c>
      <c r="E6" s="183">
        <v>5</v>
      </c>
      <c r="F6" s="183">
        <v>6</v>
      </c>
    </row>
    <row r="7" ht="22.5" customHeight="1" spans="1:6">
      <c r="A7" s="202"/>
      <c r="B7" s="168"/>
      <c r="C7" s="168"/>
      <c r="D7" s="129"/>
      <c r="E7" s="203"/>
      <c r="F7" s="203"/>
    </row>
    <row r="8" ht="22.5" customHeight="1" spans="1:6">
      <c r="A8" s="202"/>
      <c r="B8" s="168"/>
      <c r="C8" s="168"/>
      <c r="D8" s="129"/>
      <c r="E8" s="203"/>
      <c r="F8" s="203"/>
    </row>
    <row r="9" ht="22.5" customHeight="1" spans="1:6">
      <c r="A9" s="204" t="s">
        <v>117</v>
      </c>
      <c r="B9" s="205" t="s">
        <v>117</v>
      </c>
      <c r="C9" s="206" t="s">
        <v>117</v>
      </c>
      <c r="D9" s="207"/>
      <c r="E9" s="208"/>
      <c r="F9" s="208"/>
    </row>
    <row r="10" customHeight="1" spans="1:1">
      <c r="A10" t="s">
        <v>362</v>
      </c>
    </row>
  </sheetData>
  <mergeCells count="7">
    <mergeCell ref="A2:F2"/>
    <mergeCell ref="A3:C3"/>
    <mergeCell ref="D4:F4"/>
    <mergeCell ref="A9:C9"/>
    <mergeCell ref="A4:A5"/>
    <mergeCell ref="B4:B5"/>
    <mergeCell ref="C4:C5"/>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9"/>
  <sheetViews>
    <sheetView showZeros="0" workbookViewId="0">
      <selection activeCell="E15" sqref="E15"/>
    </sheetView>
  </sheetViews>
  <sheetFormatPr defaultColWidth="10.7083333333333" defaultRowHeight="14.25" customHeight="1"/>
  <cols>
    <col min="1" max="1" width="41.25" customWidth="1"/>
    <col min="2" max="2" width="15" customWidth="1"/>
    <col min="3" max="3" width="27.125" customWidth="1"/>
    <col min="4" max="5" width="9" customWidth="1"/>
    <col min="6" max="6" width="15.625" customWidth="1"/>
    <col min="7" max="7" width="12.25" customWidth="1"/>
    <col min="8" max="8" width="13.25" customWidth="1"/>
    <col min="9" max="9" width="12.625" customWidth="1"/>
    <col min="10" max="10" width="11" customWidth="1"/>
    <col min="11" max="11" width="13.125" customWidth="1"/>
    <col min="12" max="12" width="11.375" customWidth="1"/>
    <col min="13" max="13" width="11.125" customWidth="1"/>
    <col min="14" max="14" width="13.25" customWidth="1"/>
    <col min="15" max="15" width="14.375" customWidth="1"/>
    <col min="16" max="16" width="16.625" customWidth="1"/>
    <col min="17" max="17" width="13.625" customWidth="1"/>
  </cols>
  <sheetData>
    <row r="1" ht="15.75" customHeight="1" spans="1:17">
      <c r="A1" s="84"/>
      <c r="B1" s="84"/>
      <c r="C1" s="84"/>
      <c r="D1" s="84"/>
      <c r="E1" s="84"/>
      <c r="F1" s="84"/>
      <c r="G1" s="84"/>
      <c r="H1" s="84"/>
      <c r="I1" s="84"/>
      <c r="J1" s="84"/>
      <c r="O1" s="138"/>
      <c r="P1" s="138"/>
      <c r="Q1" s="118" t="s">
        <v>363</v>
      </c>
    </row>
    <row r="2" ht="35.25" customHeight="1" spans="1:17">
      <c r="A2" s="119" t="s">
        <v>364</v>
      </c>
      <c r="B2" s="87"/>
      <c r="C2" s="87"/>
      <c r="D2" s="87"/>
      <c r="E2" s="87"/>
      <c r="F2" s="87"/>
      <c r="G2" s="87"/>
      <c r="H2" s="87"/>
      <c r="I2" s="87"/>
      <c r="J2" s="87"/>
      <c r="K2" s="141"/>
      <c r="L2" s="87"/>
      <c r="M2" s="87"/>
      <c r="N2" s="87"/>
      <c r="O2" s="141"/>
      <c r="P2" s="141"/>
      <c r="Q2" s="87"/>
    </row>
    <row r="3" ht="18.75" customHeight="1" spans="1:17">
      <c r="A3" s="120" t="str">
        <f>"单位名称："&amp;"迪庆藏族自治州藏学研究院"</f>
        <v>单位名称：迪庆藏族自治州藏学研究院</v>
      </c>
      <c r="B3" s="90"/>
      <c r="C3" s="90"/>
      <c r="D3" s="90"/>
      <c r="E3" s="90"/>
      <c r="F3" s="90"/>
      <c r="G3" s="90"/>
      <c r="H3" s="90"/>
      <c r="I3" s="90"/>
      <c r="J3" s="90"/>
      <c r="O3" s="174"/>
      <c r="P3" s="174"/>
      <c r="Q3" s="188" t="s">
        <v>183</v>
      </c>
    </row>
    <row r="4" ht="15.75" customHeight="1" spans="1:17">
      <c r="A4" s="93" t="s">
        <v>365</v>
      </c>
      <c r="B4" s="161" t="s">
        <v>366</v>
      </c>
      <c r="C4" s="161" t="s">
        <v>367</v>
      </c>
      <c r="D4" s="161" t="s">
        <v>368</v>
      </c>
      <c r="E4" s="161" t="s">
        <v>369</v>
      </c>
      <c r="F4" s="161" t="s">
        <v>370</v>
      </c>
      <c r="G4" s="124" t="s">
        <v>199</v>
      </c>
      <c r="H4" s="124"/>
      <c r="I4" s="124"/>
      <c r="J4" s="124"/>
      <c r="K4" s="146"/>
      <c r="L4" s="124"/>
      <c r="M4" s="124"/>
      <c r="N4" s="124"/>
      <c r="O4" s="177"/>
      <c r="P4" s="146"/>
      <c r="Q4" s="125"/>
    </row>
    <row r="5" ht="17.25" customHeight="1" spans="1:17">
      <c r="A5" s="98"/>
      <c r="B5" s="163"/>
      <c r="C5" s="163"/>
      <c r="D5" s="163"/>
      <c r="E5" s="163"/>
      <c r="F5" s="163"/>
      <c r="G5" s="163" t="s">
        <v>57</v>
      </c>
      <c r="H5" s="163" t="s">
        <v>60</v>
      </c>
      <c r="I5" s="163" t="s">
        <v>371</v>
      </c>
      <c r="J5" s="163" t="s">
        <v>372</v>
      </c>
      <c r="K5" s="185" t="s">
        <v>373</v>
      </c>
      <c r="L5" s="178" t="s">
        <v>80</v>
      </c>
      <c r="M5" s="178"/>
      <c r="N5" s="178"/>
      <c r="O5" s="186"/>
      <c r="P5" s="187"/>
      <c r="Q5" s="165"/>
    </row>
    <row r="6" ht="54" customHeight="1" spans="1:17">
      <c r="A6" s="100"/>
      <c r="B6" s="165"/>
      <c r="C6" s="165"/>
      <c r="D6" s="165"/>
      <c r="E6" s="165"/>
      <c r="F6" s="165"/>
      <c r="G6" s="165"/>
      <c r="H6" s="165" t="s">
        <v>59</v>
      </c>
      <c r="I6" s="165"/>
      <c r="J6" s="165"/>
      <c r="K6" s="166"/>
      <c r="L6" s="165" t="s">
        <v>59</v>
      </c>
      <c r="M6" s="165" t="s">
        <v>66</v>
      </c>
      <c r="N6" s="165" t="s">
        <v>206</v>
      </c>
      <c r="O6" s="181" t="s">
        <v>68</v>
      </c>
      <c r="P6" s="166" t="s">
        <v>69</v>
      </c>
      <c r="Q6" s="165" t="s">
        <v>70</v>
      </c>
    </row>
    <row r="7" ht="35.5" customHeight="1" spans="1:17">
      <c r="A7" s="111">
        <v>1</v>
      </c>
      <c r="B7" s="183">
        <v>2</v>
      </c>
      <c r="C7" s="183">
        <v>3</v>
      </c>
      <c r="D7" s="183">
        <v>4</v>
      </c>
      <c r="E7" s="183">
        <v>5</v>
      </c>
      <c r="F7" s="183">
        <v>6</v>
      </c>
      <c r="G7" s="184">
        <v>7</v>
      </c>
      <c r="H7" s="184">
        <v>8</v>
      </c>
      <c r="I7" s="184">
        <v>9</v>
      </c>
      <c r="J7" s="184">
        <v>10</v>
      </c>
      <c r="K7" s="184">
        <v>11</v>
      </c>
      <c r="L7" s="184">
        <v>12</v>
      </c>
      <c r="M7" s="184">
        <v>13</v>
      </c>
      <c r="N7" s="184">
        <v>14</v>
      </c>
      <c r="O7" s="184">
        <v>15</v>
      </c>
      <c r="P7" s="184">
        <v>16</v>
      </c>
      <c r="Q7" s="184">
        <v>17</v>
      </c>
    </row>
    <row r="8" ht="35.5" customHeight="1" spans="1:17">
      <c r="A8" s="82" t="s">
        <v>72</v>
      </c>
      <c r="B8" s="127"/>
      <c r="C8" s="127"/>
      <c r="D8" s="127"/>
      <c r="E8" s="128"/>
      <c r="F8" s="129"/>
      <c r="G8" s="129"/>
      <c r="H8" s="129"/>
      <c r="I8" s="129"/>
      <c r="J8" s="129"/>
      <c r="K8" s="129"/>
      <c r="L8" s="129"/>
      <c r="M8" s="129"/>
      <c r="N8" s="129"/>
      <c r="O8" s="182"/>
      <c r="P8" s="129"/>
      <c r="Q8" s="129"/>
    </row>
    <row r="9" ht="35.5" customHeight="1" spans="1:17">
      <c r="A9" s="82" t="str">
        <f t="shared" ref="A9:A11" si="0">"    "&amp;"公务用车运行维护费"</f>
        <v>    公务用车运行维护费</v>
      </c>
      <c r="B9" s="127" t="s">
        <v>374</v>
      </c>
      <c r="C9" s="127" t="s">
        <v>375</v>
      </c>
      <c r="D9" s="127" t="s">
        <v>376</v>
      </c>
      <c r="E9" s="128">
        <v>1200</v>
      </c>
      <c r="F9" s="129">
        <v>36000</v>
      </c>
      <c r="G9" s="129">
        <v>12000</v>
      </c>
      <c r="H9" s="129">
        <v>12000</v>
      </c>
      <c r="I9" s="129"/>
      <c r="J9" s="129"/>
      <c r="K9" s="129"/>
      <c r="L9" s="129"/>
      <c r="M9" s="129"/>
      <c r="N9" s="129"/>
      <c r="O9" s="182"/>
      <c r="P9" s="129"/>
      <c r="Q9" s="129"/>
    </row>
    <row r="10" ht="35.5" customHeight="1" spans="1:17">
      <c r="A10" s="82" t="str">
        <f t="shared" si="0"/>
        <v>    公务用车运行维护费</v>
      </c>
      <c r="B10" s="127" t="s">
        <v>377</v>
      </c>
      <c r="C10" s="127" t="s">
        <v>378</v>
      </c>
      <c r="D10" s="127" t="s">
        <v>346</v>
      </c>
      <c r="E10" s="128">
        <v>10</v>
      </c>
      <c r="F10" s="129">
        <v>92400</v>
      </c>
      <c r="G10" s="129">
        <v>30800</v>
      </c>
      <c r="H10" s="129">
        <v>30800</v>
      </c>
      <c r="I10" s="129"/>
      <c r="J10" s="129"/>
      <c r="K10" s="129"/>
      <c r="L10" s="129"/>
      <c r="M10" s="129"/>
      <c r="N10" s="129"/>
      <c r="O10" s="182"/>
      <c r="P10" s="129"/>
      <c r="Q10" s="129"/>
    </row>
    <row r="11" ht="35.5" customHeight="1" spans="1:17">
      <c r="A11" s="82" t="str">
        <f t="shared" si="0"/>
        <v>    公务用车运行维护费</v>
      </c>
      <c r="B11" s="127" t="s">
        <v>379</v>
      </c>
      <c r="C11" s="127" t="s">
        <v>380</v>
      </c>
      <c r="D11" s="127" t="s">
        <v>381</v>
      </c>
      <c r="E11" s="128">
        <v>2</v>
      </c>
      <c r="F11" s="129">
        <v>21600</v>
      </c>
      <c r="G11" s="129">
        <v>7200</v>
      </c>
      <c r="H11" s="129">
        <v>7200</v>
      </c>
      <c r="I11" s="129"/>
      <c r="J11" s="129"/>
      <c r="K11" s="129"/>
      <c r="L11" s="129"/>
      <c r="M11" s="129"/>
      <c r="N11" s="129"/>
      <c r="O11" s="182"/>
      <c r="P11" s="129"/>
      <c r="Q11" s="129"/>
    </row>
    <row r="12" ht="35.5" customHeight="1" spans="1:17">
      <c r="A12" s="82" t="str">
        <f>"    "&amp;"一般公用经费"</f>
        <v>    一般公用经费</v>
      </c>
      <c r="B12" s="127" t="s">
        <v>382</v>
      </c>
      <c r="C12" s="127" t="s">
        <v>383</v>
      </c>
      <c r="D12" s="127" t="s">
        <v>384</v>
      </c>
      <c r="E12" s="128">
        <v>10</v>
      </c>
      <c r="F12" s="129">
        <v>5700</v>
      </c>
      <c r="G12" s="129">
        <v>1900</v>
      </c>
      <c r="H12" s="129">
        <v>1900</v>
      </c>
      <c r="I12" s="129"/>
      <c r="J12" s="129"/>
      <c r="K12" s="129"/>
      <c r="L12" s="129"/>
      <c r="M12" s="129"/>
      <c r="N12" s="129"/>
      <c r="O12" s="182"/>
      <c r="P12" s="129"/>
      <c r="Q12" s="129"/>
    </row>
    <row r="13" ht="35.5" customHeight="1" spans="1:17">
      <c r="A13" s="82" t="str">
        <f t="shared" ref="A13:A18" si="1">"    "&amp;"民族团结进步创建基础信息资料数字化与数据库建设经费"</f>
        <v>    民族团结进步创建基础信息资料数字化与数据库建设经费</v>
      </c>
      <c r="B13" s="127" t="s">
        <v>385</v>
      </c>
      <c r="C13" s="127" t="s">
        <v>386</v>
      </c>
      <c r="D13" s="127" t="s">
        <v>387</v>
      </c>
      <c r="E13" s="128">
        <v>3</v>
      </c>
      <c r="F13" s="129">
        <v>5400</v>
      </c>
      <c r="G13" s="129">
        <v>5400</v>
      </c>
      <c r="H13" s="129">
        <v>5400</v>
      </c>
      <c r="I13" s="129"/>
      <c r="J13" s="129"/>
      <c r="K13" s="129"/>
      <c r="L13" s="129"/>
      <c r="M13" s="129"/>
      <c r="N13" s="129"/>
      <c r="O13" s="182"/>
      <c r="P13" s="129"/>
      <c r="Q13" s="129"/>
    </row>
    <row r="14" ht="35.5" customHeight="1" spans="1:17">
      <c r="A14" s="82" t="str">
        <f t="shared" si="1"/>
        <v>    民族团结进步创建基础信息资料数字化与数据库建设经费</v>
      </c>
      <c r="B14" s="127" t="s">
        <v>388</v>
      </c>
      <c r="C14" s="127" t="s">
        <v>389</v>
      </c>
      <c r="D14" s="127" t="s">
        <v>387</v>
      </c>
      <c r="E14" s="128">
        <v>1</v>
      </c>
      <c r="F14" s="129">
        <v>6290</v>
      </c>
      <c r="G14" s="129">
        <v>6290</v>
      </c>
      <c r="H14" s="129">
        <v>6290</v>
      </c>
      <c r="I14" s="129"/>
      <c r="J14" s="129"/>
      <c r="K14" s="129"/>
      <c r="L14" s="129"/>
      <c r="M14" s="129"/>
      <c r="N14" s="129"/>
      <c r="O14" s="182"/>
      <c r="P14" s="129"/>
      <c r="Q14" s="129"/>
    </row>
    <row r="15" ht="35.5" customHeight="1" spans="1:17">
      <c r="A15" s="82" t="str">
        <f t="shared" si="1"/>
        <v>    民族团结进步创建基础信息资料数字化与数据库建设经费</v>
      </c>
      <c r="B15" s="127" t="s">
        <v>390</v>
      </c>
      <c r="C15" s="127" t="s">
        <v>391</v>
      </c>
      <c r="D15" s="127" t="s">
        <v>387</v>
      </c>
      <c r="E15" s="128">
        <v>1</v>
      </c>
      <c r="F15" s="129">
        <v>2310</v>
      </c>
      <c r="G15" s="129">
        <v>2310</v>
      </c>
      <c r="H15" s="129">
        <v>2310</v>
      </c>
      <c r="I15" s="129"/>
      <c r="J15" s="129"/>
      <c r="K15" s="129"/>
      <c r="L15" s="129"/>
      <c r="M15" s="129"/>
      <c r="N15" s="129"/>
      <c r="O15" s="182"/>
      <c r="P15" s="129"/>
      <c r="Q15" s="129"/>
    </row>
    <row r="16" ht="35.5" customHeight="1" spans="1:17">
      <c r="A16" s="82" t="str">
        <f t="shared" si="1"/>
        <v>    民族团结进步创建基础信息资料数字化与数据库建设经费</v>
      </c>
      <c r="B16" s="127" t="s">
        <v>392</v>
      </c>
      <c r="C16" s="127" t="s">
        <v>393</v>
      </c>
      <c r="D16" s="127" t="s">
        <v>387</v>
      </c>
      <c r="E16" s="128">
        <v>1</v>
      </c>
      <c r="F16" s="129">
        <v>3000</v>
      </c>
      <c r="G16" s="129">
        <v>3000</v>
      </c>
      <c r="H16" s="129">
        <v>3000</v>
      </c>
      <c r="I16" s="129"/>
      <c r="J16" s="129"/>
      <c r="K16" s="129"/>
      <c r="L16" s="129"/>
      <c r="M16" s="129"/>
      <c r="N16" s="129"/>
      <c r="O16" s="182"/>
      <c r="P16" s="129"/>
      <c r="Q16" s="129"/>
    </row>
    <row r="17" ht="35.5" customHeight="1" spans="1:17">
      <c r="A17" s="82" t="str">
        <f t="shared" si="1"/>
        <v>    民族团结进步创建基础信息资料数字化与数据库建设经费</v>
      </c>
      <c r="B17" s="127" t="s">
        <v>394</v>
      </c>
      <c r="C17" s="127" t="s">
        <v>395</v>
      </c>
      <c r="D17" s="127" t="s">
        <v>387</v>
      </c>
      <c r="E17" s="128">
        <v>1</v>
      </c>
      <c r="F17" s="129">
        <v>9000</v>
      </c>
      <c r="G17" s="129">
        <v>9000</v>
      </c>
      <c r="H17" s="129">
        <v>9000</v>
      </c>
      <c r="I17" s="129"/>
      <c r="J17" s="129"/>
      <c r="K17" s="129"/>
      <c r="L17" s="129"/>
      <c r="M17" s="129"/>
      <c r="N17" s="129"/>
      <c r="O17" s="182"/>
      <c r="P17" s="129"/>
      <c r="Q17" s="129"/>
    </row>
    <row r="18" ht="35.5" customHeight="1" spans="1:17">
      <c r="A18" s="82" t="str">
        <f t="shared" si="1"/>
        <v>    民族团结进步创建基础信息资料数字化与数据库建设经费</v>
      </c>
      <c r="B18" s="127" t="s">
        <v>396</v>
      </c>
      <c r="C18" s="127" t="s">
        <v>397</v>
      </c>
      <c r="D18" s="127" t="s">
        <v>387</v>
      </c>
      <c r="E18" s="128">
        <v>1</v>
      </c>
      <c r="F18" s="129">
        <v>5000</v>
      </c>
      <c r="G18" s="129">
        <v>5000</v>
      </c>
      <c r="H18" s="129">
        <v>5000</v>
      </c>
      <c r="I18" s="129"/>
      <c r="J18" s="129"/>
      <c r="K18" s="129"/>
      <c r="L18" s="129"/>
      <c r="M18" s="129"/>
      <c r="N18" s="129"/>
      <c r="O18" s="182"/>
      <c r="P18" s="129"/>
      <c r="Q18" s="129"/>
    </row>
    <row r="19" ht="35.5" customHeight="1" spans="1:17">
      <c r="A19" s="57" t="s">
        <v>117</v>
      </c>
      <c r="B19" s="169"/>
      <c r="C19" s="169"/>
      <c r="D19" s="169"/>
      <c r="E19" s="128"/>
      <c r="F19" s="129">
        <v>186700</v>
      </c>
      <c r="G19" s="129">
        <v>82900</v>
      </c>
      <c r="H19" s="129">
        <v>82900</v>
      </c>
      <c r="I19" s="129"/>
      <c r="J19" s="129"/>
      <c r="K19" s="129"/>
      <c r="L19" s="129"/>
      <c r="M19" s="129"/>
      <c r="N19" s="129"/>
      <c r="O19" s="182"/>
      <c r="P19" s="129"/>
      <c r="Q19" s="129"/>
    </row>
  </sheetData>
  <mergeCells count="16">
    <mergeCell ref="A2:Q2"/>
    <mergeCell ref="A3:F3"/>
    <mergeCell ref="G4:Q4"/>
    <mergeCell ref="L5:Q5"/>
    <mergeCell ref="A19:E19"/>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5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C12" sqref="C12"/>
    </sheetView>
  </sheetViews>
  <sheetFormatPr defaultColWidth="10.7083333333333" defaultRowHeight="14.25" customHeight="1"/>
  <cols>
    <col min="1" max="1" width="15.625" customWidth="1"/>
    <col min="2" max="2" width="16.25" customWidth="1"/>
    <col min="3" max="3" width="15.75" customWidth="1"/>
    <col min="4" max="4" width="9.375" customWidth="1"/>
    <col min="5" max="5" width="12.75" customWidth="1"/>
    <col min="6" max="6" width="10.375" customWidth="1"/>
    <col min="7" max="7" width="16.875" customWidth="1"/>
    <col min="8" max="8" width="18.875" customWidth="1"/>
    <col min="9" max="9" width="12.25" customWidth="1"/>
    <col min="10" max="10" width="12" customWidth="1"/>
    <col min="11" max="11" width="11.125" customWidth="1"/>
    <col min="12" max="12" width="12" customWidth="1"/>
    <col min="13" max="13" width="16.375" customWidth="1"/>
    <col min="14" max="14" width="10.25" customWidth="1"/>
  </cols>
  <sheetData>
    <row r="1" ht="13.5" customHeight="1" spans="1:14">
      <c r="A1" s="155"/>
      <c r="B1" s="155"/>
      <c r="C1" s="156"/>
      <c r="D1" s="155"/>
      <c r="E1" s="155"/>
      <c r="F1" s="155"/>
      <c r="G1" s="155"/>
      <c r="H1" s="157"/>
      <c r="I1" s="171"/>
      <c r="J1" s="171"/>
      <c r="K1" s="171"/>
      <c r="L1" s="138"/>
      <c r="M1" s="172"/>
      <c r="N1" s="173" t="s">
        <v>398</v>
      </c>
    </row>
    <row r="2" ht="34.5" customHeight="1" spans="1:14">
      <c r="A2" s="119" t="s">
        <v>399</v>
      </c>
      <c r="B2" s="158"/>
      <c r="C2" s="141"/>
      <c r="D2" s="158"/>
      <c r="E2" s="158"/>
      <c r="F2" s="158"/>
      <c r="G2" s="158"/>
      <c r="H2" s="159"/>
      <c r="I2" s="158"/>
      <c r="J2" s="158"/>
      <c r="K2" s="158"/>
      <c r="L2" s="141"/>
      <c r="M2" s="159"/>
      <c r="N2" s="158"/>
    </row>
    <row r="3" ht="18.75" customHeight="1" spans="1:14">
      <c r="A3" s="142" t="str">
        <f>"单位名称："&amp;"迪庆藏族自治州藏学研究院"</f>
        <v>单位名称：迪庆藏族自治州藏学研究院</v>
      </c>
      <c r="B3" s="143"/>
      <c r="C3" s="160"/>
      <c r="D3" s="143"/>
      <c r="E3" s="143"/>
      <c r="F3" s="143"/>
      <c r="G3" s="143"/>
      <c r="H3" s="157"/>
      <c r="I3" s="171"/>
      <c r="J3" s="171"/>
      <c r="K3" s="171"/>
      <c r="L3" s="174"/>
      <c r="M3" s="175"/>
      <c r="N3" s="176" t="s">
        <v>183</v>
      </c>
    </row>
    <row r="4" ht="18.75" customHeight="1" spans="1:14">
      <c r="A4" s="93" t="s">
        <v>365</v>
      </c>
      <c r="B4" s="161" t="s">
        <v>400</v>
      </c>
      <c r="C4" s="162" t="s">
        <v>401</v>
      </c>
      <c r="D4" s="124" t="s">
        <v>199</v>
      </c>
      <c r="E4" s="124"/>
      <c r="F4" s="124"/>
      <c r="G4" s="124"/>
      <c r="H4" s="146"/>
      <c r="I4" s="124"/>
      <c r="J4" s="124"/>
      <c r="K4" s="124"/>
      <c r="L4" s="177"/>
      <c r="M4" s="146"/>
      <c r="N4" s="125"/>
    </row>
    <row r="5" ht="17.25" customHeight="1" spans="1:14">
      <c r="A5" s="98"/>
      <c r="B5" s="163"/>
      <c r="C5" s="164"/>
      <c r="D5" s="163" t="s">
        <v>57</v>
      </c>
      <c r="E5" s="163" t="s">
        <v>60</v>
      </c>
      <c r="F5" s="163" t="s">
        <v>371</v>
      </c>
      <c r="G5" s="163" t="s">
        <v>372</v>
      </c>
      <c r="H5" s="164" t="s">
        <v>373</v>
      </c>
      <c r="I5" s="178" t="s">
        <v>80</v>
      </c>
      <c r="J5" s="178"/>
      <c r="K5" s="178"/>
      <c r="L5" s="179"/>
      <c r="M5" s="180"/>
      <c r="N5" s="165"/>
    </row>
    <row r="6" ht="54" customHeight="1" spans="1:14">
      <c r="A6" s="100"/>
      <c r="B6" s="165"/>
      <c r="C6" s="166"/>
      <c r="D6" s="165"/>
      <c r="E6" s="165"/>
      <c r="F6" s="165"/>
      <c r="G6" s="165"/>
      <c r="H6" s="166"/>
      <c r="I6" s="165" t="s">
        <v>59</v>
      </c>
      <c r="J6" s="165" t="s">
        <v>66</v>
      </c>
      <c r="K6" s="165" t="s">
        <v>206</v>
      </c>
      <c r="L6" s="181" t="s">
        <v>68</v>
      </c>
      <c r="M6" s="166" t="s">
        <v>69</v>
      </c>
      <c r="N6" s="165" t="s">
        <v>70</v>
      </c>
    </row>
    <row r="7" ht="19.5" customHeight="1" spans="1:14">
      <c r="A7" s="167">
        <v>1</v>
      </c>
      <c r="B7" s="167">
        <v>2</v>
      </c>
      <c r="C7" s="167">
        <v>3</v>
      </c>
      <c r="D7" s="167">
        <v>4</v>
      </c>
      <c r="E7" s="167">
        <v>5</v>
      </c>
      <c r="F7" s="167">
        <v>6</v>
      </c>
      <c r="G7" s="167">
        <v>7</v>
      </c>
      <c r="H7" s="167">
        <v>8</v>
      </c>
      <c r="I7" s="167">
        <v>9</v>
      </c>
      <c r="J7" s="167">
        <v>10</v>
      </c>
      <c r="K7" s="167">
        <v>11</v>
      </c>
      <c r="L7" s="167">
        <v>12</v>
      </c>
      <c r="M7" s="167">
        <v>13</v>
      </c>
      <c r="N7" s="167">
        <v>14</v>
      </c>
    </row>
    <row r="8" ht="22.5" customHeight="1" spans="1:14">
      <c r="A8" s="82"/>
      <c r="B8" s="127"/>
      <c r="C8" s="168"/>
      <c r="D8" s="129"/>
      <c r="E8" s="129"/>
      <c r="F8" s="129"/>
      <c r="G8" s="129"/>
      <c r="H8" s="129"/>
      <c r="I8" s="129"/>
      <c r="J8" s="129"/>
      <c r="K8" s="129"/>
      <c r="L8" s="182"/>
      <c r="M8" s="129"/>
      <c r="N8" s="129"/>
    </row>
    <row r="9" ht="22.5" customHeight="1" spans="1:14">
      <c r="A9" s="82"/>
      <c r="B9" s="127"/>
      <c r="C9" s="168"/>
      <c r="D9" s="129"/>
      <c r="E9" s="129"/>
      <c r="F9" s="129"/>
      <c r="G9" s="129"/>
      <c r="H9" s="129"/>
      <c r="I9" s="129"/>
      <c r="J9" s="129"/>
      <c r="K9" s="129"/>
      <c r="L9" s="182"/>
      <c r="M9" s="129"/>
      <c r="N9" s="129"/>
    </row>
    <row r="10" ht="22.5" customHeight="1" spans="1:14">
      <c r="A10" s="57" t="s">
        <v>117</v>
      </c>
      <c r="B10" s="169"/>
      <c r="C10" s="170"/>
      <c r="D10" s="129"/>
      <c r="E10" s="129"/>
      <c r="F10" s="129"/>
      <c r="G10" s="129"/>
      <c r="H10" s="129"/>
      <c r="I10" s="129"/>
      <c r="J10" s="129"/>
      <c r="K10" s="129"/>
      <c r="L10" s="182"/>
      <c r="M10" s="129"/>
      <c r="N10" s="129"/>
    </row>
    <row r="11" customHeight="1" spans="1:1">
      <c r="A11" t="s">
        <v>402</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0"/>
  <sheetViews>
    <sheetView showZeros="0" workbookViewId="0">
      <selection activeCell="A11" sqref="A11"/>
    </sheetView>
  </sheetViews>
  <sheetFormatPr defaultColWidth="10.7083333333333" defaultRowHeight="14.25" customHeight="1" outlineLevelCol="7"/>
  <cols>
    <col min="1" max="1" width="27.375" customWidth="1"/>
    <col min="2" max="2" width="16.875" customWidth="1"/>
    <col min="3" max="3" width="16.625" customWidth="1"/>
    <col min="4" max="4" width="15.75" customWidth="1"/>
    <col min="5" max="5" width="15.625" customWidth="1"/>
    <col min="6" max="6" width="15.375" customWidth="1"/>
    <col min="7" max="7" width="16.5" customWidth="1"/>
    <col min="8" max="8" width="15.75" customWidth="1"/>
  </cols>
  <sheetData>
    <row r="1" ht="19.5" customHeight="1" spans="1:8">
      <c r="A1" s="84"/>
      <c r="B1" s="84"/>
      <c r="C1" s="84"/>
      <c r="D1" s="139"/>
      <c r="H1" s="140" t="s">
        <v>403</v>
      </c>
    </row>
    <row r="2" ht="48" customHeight="1" spans="1:8">
      <c r="A2" s="119" t="s">
        <v>404</v>
      </c>
      <c r="B2" s="87"/>
      <c r="C2" s="87"/>
      <c r="D2" s="87"/>
      <c r="E2" s="141"/>
      <c r="F2" s="141"/>
      <c r="G2" s="141"/>
      <c r="H2" s="141"/>
    </row>
    <row r="3" ht="18" customHeight="1" spans="1:8">
      <c r="A3" s="142" t="str">
        <f>"单位名称："&amp;"迪庆藏族自治州藏学研究院"</f>
        <v>单位名称：迪庆藏族自治州藏学研究院</v>
      </c>
      <c r="B3" s="143"/>
      <c r="C3" s="143"/>
      <c r="D3" s="144"/>
      <c r="H3" s="145" t="s">
        <v>183</v>
      </c>
    </row>
    <row r="4" ht="19.5" customHeight="1" spans="1:8">
      <c r="A4" s="109" t="s">
        <v>405</v>
      </c>
      <c r="B4" s="94" t="s">
        <v>199</v>
      </c>
      <c r="C4" s="95"/>
      <c r="D4" s="96"/>
      <c r="E4" s="146" t="s">
        <v>406</v>
      </c>
      <c r="F4" s="146"/>
      <c r="G4" s="146"/>
      <c r="H4" s="147"/>
    </row>
    <row r="5" ht="40.5" customHeight="1" spans="1:8">
      <c r="A5" s="111"/>
      <c r="B5" s="110" t="s">
        <v>57</v>
      </c>
      <c r="C5" s="93" t="s">
        <v>60</v>
      </c>
      <c r="D5" s="148" t="s">
        <v>407</v>
      </c>
      <c r="E5" s="149" t="s">
        <v>408</v>
      </c>
      <c r="F5" s="149" t="s">
        <v>409</v>
      </c>
      <c r="G5" s="149" t="s">
        <v>410</v>
      </c>
      <c r="H5" s="149" t="s">
        <v>411</v>
      </c>
    </row>
    <row r="6" ht="19.5" customHeight="1" spans="1:8">
      <c r="A6" s="150">
        <v>1</v>
      </c>
      <c r="B6" s="150">
        <v>2</v>
      </c>
      <c r="C6" s="150">
        <v>3</v>
      </c>
      <c r="D6" s="151">
        <v>4</v>
      </c>
      <c r="E6" s="151">
        <v>5</v>
      </c>
      <c r="F6" s="151">
        <v>6</v>
      </c>
      <c r="G6" s="151">
        <v>7</v>
      </c>
      <c r="H6" s="150">
        <v>8</v>
      </c>
    </row>
    <row r="7" ht="22.5" customHeight="1" spans="1:8">
      <c r="A7" s="152"/>
      <c r="B7" s="153"/>
      <c r="C7" s="153"/>
      <c r="D7" s="154"/>
      <c r="E7" s="153"/>
      <c r="F7" s="153"/>
      <c r="G7" s="153"/>
      <c r="H7" s="153"/>
    </row>
    <row r="8" ht="22.5" customHeight="1" spans="1:8">
      <c r="A8" s="152"/>
      <c r="B8" s="153"/>
      <c r="C8" s="153"/>
      <c r="D8" s="154"/>
      <c r="E8" s="153"/>
      <c r="F8" s="153"/>
      <c r="G8" s="153"/>
      <c r="H8" s="153"/>
    </row>
    <row r="9" ht="22.5" customHeight="1" spans="1:8">
      <c r="A9" s="21" t="s">
        <v>57</v>
      </c>
      <c r="B9" s="153"/>
      <c r="C9" s="153"/>
      <c r="D9" s="154"/>
      <c r="E9" s="153"/>
      <c r="F9" s="153"/>
      <c r="G9" s="153"/>
      <c r="H9" s="153"/>
    </row>
    <row r="10" customHeight="1" spans="1:1">
      <c r="A10" t="s">
        <v>412</v>
      </c>
    </row>
  </sheetData>
  <mergeCells count="5">
    <mergeCell ref="A2:H2"/>
    <mergeCell ref="A3:D3"/>
    <mergeCell ref="B4:D4"/>
    <mergeCell ref="E4:H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9"/>
  <sheetViews>
    <sheetView showZeros="0" workbookViewId="0">
      <selection activeCell="A9" sqref="A9"/>
    </sheetView>
  </sheetViews>
  <sheetFormatPr defaultColWidth="10.7083333333333" defaultRowHeight="12" customHeight="1"/>
  <cols>
    <col min="1" max="1" width="26.875" customWidth="1"/>
    <col min="2" max="2" width="17.625" customWidth="1"/>
    <col min="3" max="3" width="13.375" customWidth="1"/>
    <col min="4" max="4" width="14.25" customWidth="1"/>
    <col min="5" max="5" width="16.25" customWidth="1"/>
    <col min="6" max="6" width="14.75" customWidth="1"/>
    <col min="7" max="7" width="19" customWidth="1"/>
    <col min="8" max="8" width="15" customWidth="1"/>
    <col min="9" max="9" width="15.7083333333333" customWidth="1"/>
    <col min="10" max="10" width="22" customWidth="1"/>
  </cols>
  <sheetData>
    <row r="1" ht="19.5" customHeight="1" spans="10:10">
      <c r="J1" s="138" t="s">
        <v>413</v>
      </c>
    </row>
    <row r="2" ht="36" customHeight="1" spans="1:10">
      <c r="A2" s="86" t="s">
        <v>414</v>
      </c>
      <c r="B2" s="87"/>
      <c r="C2" s="87"/>
      <c r="D2" s="87"/>
      <c r="E2" s="87"/>
      <c r="F2" s="134"/>
      <c r="G2" s="87"/>
      <c r="H2" s="134"/>
      <c r="I2" s="134"/>
      <c r="J2" s="87"/>
    </row>
    <row r="3" ht="17.25" customHeight="1" spans="1:2">
      <c r="A3" s="135" t="str">
        <f>"单位名称："&amp;"迪庆藏族自治州藏学研究院"</f>
        <v>单位名称：迪庆藏族自治州藏学研究院</v>
      </c>
      <c r="B3" s="136"/>
    </row>
    <row r="4" ht="44.25" customHeight="1" spans="1:10">
      <c r="A4" s="126" t="s">
        <v>284</v>
      </c>
      <c r="B4" s="126" t="s">
        <v>285</v>
      </c>
      <c r="C4" s="126" t="s">
        <v>286</v>
      </c>
      <c r="D4" s="126" t="s">
        <v>287</v>
      </c>
      <c r="E4" s="126" t="s">
        <v>288</v>
      </c>
      <c r="F4" s="137" t="s">
        <v>289</v>
      </c>
      <c r="G4" s="126" t="s">
        <v>290</v>
      </c>
      <c r="H4" s="137" t="s">
        <v>291</v>
      </c>
      <c r="I4" s="137" t="s">
        <v>292</v>
      </c>
      <c r="J4" s="126" t="s">
        <v>293</v>
      </c>
    </row>
    <row r="5" ht="19.5" customHeight="1" spans="1:10">
      <c r="A5" s="126">
        <v>1</v>
      </c>
      <c r="B5" s="126">
        <v>2</v>
      </c>
      <c r="C5" s="126">
        <v>3</v>
      </c>
      <c r="D5" s="126">
        <v>4</v>
      </c>
      <c r="E5" s="126">
        <v>5</v>
      </c>
      <c r="F5" s="137">
        <v>6</v>
      </c>
      <c r="G5" s="126">
        <v>7</v>
      </c>
      <c r="H5" s="137">
        <v>8</v>
      </c>
      <c r="I5" s="137">
        <v>9</v>
      </c>
      <c r="J5" s="126">
        <v>10</v>
      </c>
    </row>
    <row r="6" ht="22.5" customHeight="1" spans="1:10">
      <c r="A6" s="72"/>
      <c r="B6" s="79"/>
      <c r="C6" s="79"/>
      <c r="D6" s="79"/>
      <c r="E6" s="46"/>
      <c r="F6" s="133"/>
      <c r="G6" s="46"/>
      <c r="H6" s="133"/>
      <c r="I6" s="133"/>
      <c r="J6" s="46"/>
    </row>
    <row r="7" ht="22.5" customHeight="1" spans="1:10">
      <c r="A7" s="72"/>
      <c r="B7" s="72"/>
      <c r="C7" s="72" t="s">
        <v>415</v>
      </c>
      <c r="D7" s="72" t="s">
        <v>415</v>
      </c>
      <c r="E7" s="72" t="s">
        <v>415</v>
      </c>
      <c r="F7" s="71" t="s">
        <v>415</v>
      </c>
      <c r="G7" s="72" t="s">
        <v>415</v>
      </c>
      <c r="H7" s="72" t="s">
        <v>415</v>
      </c>
      <c r="I7" s="72" t="s">
        <v>415</v>
      </c>
      <c r="J7" s="72" t="s">
        <v>415</v>
      </c>
    </row>
    <row r="8" ht="22.5" customHeight="1" spans="1:10">
      <c r="A8" s="72"/>
      <c r="B8" s="72"/>
      <c r="C8" s="72"/>
      <c r="D8" s="72"/>
      <c r="E8" s="72"/>
      <c r="F8" s="71"/>
      <c r="G8" s="72"/>
      <c r="H8" s="72"/>
      <c r="I8" s="72"/>
      <c r="J8" s="72"/>
    </row>
    <row r="9" customHeight="1" spans="1:1">
      <c r="A9" t="s">
        <v>416</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3"/>
  <sheetViews>
    <sheetView showZeros="0" workbookViewId="0">
      <selection activeCell="F15" sqref="F15"/>
    </sheetView>
  </sheetViews>
  <sheetFormatPr defaultColWidth="10.7083333333333" defaultRowHeight="12" customHeight="1" outlineLevelCol="7"/>
  <cols>
    <col min="1" max="1" width="25.25" customWidth="1"/>
    <col min="2" max="2" width="16.5" customWidth="1"/>
    <col min="3" max="3" width="25.75" customWidth="1"/>
    <col min="4" max="4" width="22.625" customWidth="1"/>
    <col min="5" max="5" width="20.85" customWidth="1"/>
    <col min="6" max="6" width="27.575" customWidth="1"/>
    <col min="7" max="7" width="29.2833333333333" customWidth="1"/>
    <col min="8" max="8" width="22" customWidth="1"/>
  </cols>
  <sheetData>
    <row r="1" ht="14.25" customHeight="1" spans="8:8">
      <c r="H1" s="118" t="s">
        <v>417</v>
      </c>
    </row>
    <row r="2" ht="34.5" customHeight="1" spans="1:8">
      <c r="A2" s="119" t="s">
        <v>418</v>
      </c>
      <c r="B2" s="87"/>
      <c r="C2" s="87"/>
      <c r="D2" s="87"/>
      <c r="E2" s="87"/>
      <c r="F2" s="87"/>
      <c r="G2" s="87"/>
      <c r="H2" s="87"/>
    </row>
    <row r="3" ht="19.5" customHeight="1" spans="1:8">
      <c r="A3" s="120" t="str">
        <f>"单位名称："&amp;"迪庆藏族自治州藏学研究院"</f>
        <v>单位名称：迪庆藏族自治州藏学研究院</v>
      </c>
      <c r="B3" s="89"/>
      <c r="C3" s="121"/>
      <c r="H3" s="122" t="s">
        <v>183</v>
      </c>
    </row>
    <row r="4" ht="18" customHeight="1" spans="1:8">
      <c r="A4" s="93" t="s">
        <v>192</v>
      </c>
      <c r="B4" s="93" t="s">
        <v>419</v>
      </c>
      <c r="C4" s="93" t="s">
        <v>420</v>
      </c>
      <c r="D4" s="93" t="s">
        <v>421</v>
      </c>
      <c r="E4" s="93" t="s">
        <v>422</v>
      </c>
      <c r="F4" s="123" t="s">
        <v>423</v>
      </c>
      <c r="G4" s="124"/>
      <c r="H4" s="125"/>
    </row>
    <row r="5" ht="18" customHeight="1" spans="1:8">
      <c r="A5" s="100"/>
      <c r="B5" s="100"/>
      <c r="C5" s="100"/>
      <c r="D5" s="100"/>
      <c r="E5" s="100"/>
      <c r="F5" s="126" t="s">
        <v>369</v>
      </c>
      <c r="G5" s="126" t="s">
        <v>424</v>
      </c>
      <c r="H5" s="126" t="s">
        <v>425</v>
      </c>
    </row>
    <row r="6" ht="21" customHeight="1" spans="1:8">
      <c r="A6" s="126">
        <v>1</v>
      </c>
      <c r="B6" s="126">
        <v>2</v>
      </c>
      <c r="C6" s="126">
        <v>3</v>
      </c>
      <c r="D6" s="126">
        <v>4</v>
      </c>
      <c r="E6" s="126">
        <v>5</v>
      </c>
      <c r="F6" s="126">
        <v>6</v>
      </c>
      <c r="G6" s="126">
        <v>7</v>
      </c>
      <c r="H6" s="126">
        <v>8</v>
      </c>
    </row>
    <row r="7" ht="21" customHeight="1" spans="1:8">
      <c r="A7" s="79" t="s">
        <v>72</v>
      </c>
      <c r="B7" s="126" t="s">
        <v>426</v>
      </c>
      <c r="C7" s="126" t="s">
        <v>427</v>
      </c>
      <c r="D7" s="127" t="s">
        <v>385</v>
      </c>
      <c r="E7" s="126" t="s">
        <v>387</v>
      </c>
      <c r="F7" s="128">
        <v>3</v>
      </c>
      <c r="G7" s="129">
        <v>1800</v>
      </c>
      <c r="H7" s="126">
        <v>5400</v>
      </c>
    </row>
    <row r="8" ht="21" customHeight="1" spans="1:8">
      <c r="A8" s="79" t="s">
        <v>72</v>
      </c>
      <c r="B8" s="126" t="s">
        <v>426</v>
      </c>
      <c r="C8" s="126" t="s">
        <v>427</v>
      </c>
      <c r="D8" s="127" t="s">
        <v>388</v>
      </c>
      <c r="E8" s="126" t="s">
        <v>387</v>
      </c>
      <c r="F8" s="128">
        <v>1</v>
      </c>
      <c r="G8" s="129">
        <v>6290</v>
      </c>
      <c r="H8" s="126">
        <v>6289</v>
      </c>
    </row>
    <row r="9" ht="21" customHeight="1" spans="1:8">
      <c r="A9" s="79" t="s">
        <v>72</v>
      </c>
      <c r="B9" s="126" t="s">
        <v>426</v>
      </c>
      <c r="C9" s="126" t="s">
        <v>427</v>
      </c>
      <c r="D9" s="127" t="s">
        <v>390</v>
      </c>
      <c r="E9" s="126" t="s">
        <v>387</v>
      </c>
      <c r="F9" s="128">
        <v>1</v>
      </c>
      <c r="G9" s="129">
        <v>2310</v>
      </c>
      <c r="H9" s="126">
        <v>2310</v>
      </c>
    </row>
    <row r="10" ht="21" customHeight="1" spans="1:8">
      <c r="A10" s="79" t="s">
        <v>72</v>
      </c>
      <c r="B10" s="126" t="s">
        <v>426</v>
      </c>
      <c r="C10" s="126" t="s">
        <v>427</v>
      </c>
      <c r="D10" s="127" t="s">
        <v>392</v>
      </c>
      <c r="E10" s="126" t="s">
        <v>387</v>
      </c>
      <c r="F10" s="128">
        <v>1</v>
      </c>
      <c r="G10" s="129">
        <v>3000</v>
      </c>
      <c r="H10" s="126">
        <v>3000</v>
      </c>
    </row>
    <row r="11" ht="21" customHeight="1" spans="1:8">
      <c r="A11" s="79" t="s">
        <v>72</v>
      </c>
      <c r="B11" s="126" t="s">
        <v>426</v>
      </c>
      <c r="C11" s="126" t="s">
        <v>427</v>
      </c>
      <c r="D11" s="127" t="s">
        <v>394</v>
      </c>
      <c r="E11" s="126" t="s">
        <v>387</v>
      </c>
      <c r="F11" s="128">
        <v>1</v>
      </c>
      <c r="G11" s="129">
        <v>9000</v>
      </c>
      <c r="H11" s="126">
        <v>9000</v>
      </c>
    </row>
    <row r="12" ht="21" customHeight="1" spans="1:8">
      <c r="A12" s="79" t="s">
        <v>72</v>
      </c>
      <c r="B12" s="126" t="s">
        <v>426</v>
      </c>
      <c r="C12" s="126" t="s">
        <v>427</v>
      </c>
      <c r="D12" s="127" t="s">
        <v>396</v>
      </c>
      <c r="E12" s="126" t="s">
        <v>387</v>
      </c>
      <c r="F12" s="128">
        <v>1</v>
      </c>
      <c r="G12" s="129">
        <v>5000</v>
      </c>
      <c r="H12" s="126">
        <v>5000</v>
      </c>
    </row>
    <row r="13" ht="22.5" customHeight="1" spans="1:8">
      <c r="A13" s="130" t="s">
        <v>57</v>
      </c>
      <c r="B13" s="131"/>
      <c r="C13" s="131"/>
      <c r="D13" s="131"/>
      <c r="E13" s="132"/>
      <c r="F13" s="117"/>
      <c r="G13" s="129">
        <v>27400</v>
      </c>
      <c r="H13" s="133">
        <v>31000</v>
      </c>
    </row>
  </sheetData>
  <mergeCells count="9">
    <mergeCell ref="A2:H2"/>
    <mergeCell ref="A3:C3"/>
    <mergeCell ref="F4:H4"/>
    <mergeCell ref="A13:E13"/>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B14" sqref="B14"/>
    </sheetView>
  </sheetViews>
  <sheetFormatPr defaultColWidth="10.7083333333333" defaultRowHeight="14.25" customHeight="1"/>
  <cols>
    <col min="1" max="1" width="15.7083333333333" customWidth="1"/>
    <col min="2" max="2" width="18.625" customWidth="1"/>
    <col min="3" max="3" width="21.75" customWidth="1"/>
    <col min="4" max="4" width="13" customWidth="1"/>
    <col min="5" max="5" width="19" customWidth="1"/>
    <col min="6" max="6" width="11.575" customWidth="1"/>
    <col min="7" max="7" width="18.375" customWidth="1"/>
    <col min="8" max="8" width="16.25" customWidth="1"/>
    <col min="9" max="11" width="18" customWidth="1"/>
  </cols>
  <sheetData>
    <row r="1" ht="19.5" customHeight="1" spans="4:11">
      <c r="D1" s="83"/>
      <c r="E1" s="83"/>
      <c r="F1" s="83"/>
      <c r="G1" s="83"/>
      <c r="H1" s="84"/>
      <c r="I1" s="84"/>
      <c r="J1" s="84"/>
      <c r="K1" s="85" t="s">
        <v>428</v>
      </c>
    </row>
    <row r="2" ht="42.75" customHeight="1" spans="1:11">
      <c r="A2" s="86" t="s">
        <v>429</v>
      </c>
      <c r="B2" s="87"/>
      <c r="C2" s="87"/>
      <c r="D2" s="87"/>
      <c r="E2" s="87"/>
      <c r="F2" s="87"/>
      <c r="G2" s="87"/>
      <c r="H2" s="87"/>
      <c r="I2" s="87"/>
      <c r="J2" s="87"/>
      <c r="K2" s="87"/>
    </row>
    <row r="3" ht="19.5" customHeight="1" spans="1:11">
      <c r="A3" s="88" t="str">
        <f>"单位名称："&amp;"迪庆藏族自治州藏学研究院"</f>
        <v>单位名称：迪庆藏族自治州藏学研究院</v>
      </c>
      <c r="B3" s="89"/>
      <c r="C3" s="89"/>
      <c r="D3" s="89"/>
      <c r="E3" s="89"/>
      <c r="F3" s="89"/>
      <c r="G3" s="89"/>
      <c r="H3" s="90"/>
      <c r="I3" s="90"/>
      <c r="J3" s="90"/>
      <c r="K3" s="91" t="s">
        <v>183</v>
      </c>
    </row>
    <row r="4" ht="21.75" customHeight="1" spans="1:11">
      <c r="A4" s="92" t="s">
        <v>268</v>
      </c>
      <c r="B4" s="92" t="s">
        <v>194</v>
      </c>
      <c r="C4" s="92" t="s">
        <v>269</v>
      </c>
      <c r="D4" s="93" t="s">
        <v>195</v>
      </c>
      <c r="E4" s="93" t="s">
        <v>196</v>
      </c>
      <c r="F4" s="93" t="s">
        <v>197</v>
      </c>
      <c r="G4" s="93" t="s">
        <v>198</v>
      </c>
      <c r="H4" s="109" t="s">
        <v>57</v>
      </c>
      <c r="I4" s="94" t="s">
        <v>430</v>
      </c>
      <c r="J4" s="95"/>
      <c r="K4" s="96"/>
    </row>
    <row r="5" ht="21.75" customHeight="1" spans="1:11">
      <c r="A5" s="97"/>
      <c r="B5" s="97"/>
      <c r="C5" s="97"/>
      <c r="D5" s="98"/>
      <c r="E5" s="98"/>
      <c r="F5" s="98"/>
      <c r="G5" s="98"/>
      <c r="H5" s="110"/>
      <c r="I5" s="93" t="s">
        <v>60</v>
      </c>
      <c r="J5" s="93" t="s">
        <v>61</v>
      </c>
      <c r="K5" s="93" t="s">
        <v>62</v>
      </c>
    </row>
    <row r="6" ht="40.5" customHeight="1" spans="1:11">
      <c r="A6" s="99"/>
      <c r="B6" s="99"/>
      <c r="C6" s="99"/>
      <c r="D6" s="100"/>
      <c r="E6" s="100"/>
      <c r="F6" s="100"/>
      <c r="G6" s="100"/>
      <c r="H6" s="111"/>
      <c r="I6" s="100" t="s">
        <v>59</v>
      </c>
      <c r="J6" s="100"/>
      <c r="K6" s="100"/>
    </row>
    <row r="7" ht="19.5" customHeight="1" spans="1:11">
      <c r="A7" s="101">
        <v>1</v>
      </c>
      <c r="B7" s="101">
        <v>2</v>
      </c>
      <c r="C7" s="101">
        <v>3</v>
      </c>
      <c r="D7" s="101">
        <v>4</v>
      </c>
      <c r="E7" s="101">
        <v>5</v>
      </c>
      <c r="F7" s="101">
        <v>6</v>
      </c>
      <c r="G7" s="101">
        <v>7</v>
      </c>
      <c r="H7" s="101">
        <v>8</v>
      </c>
      <c r="I7" s="101">
        <v>9</v>
      </c>
      <c r="J7" s="102">
        <v>10</v>
      </c>
      <c r="K7" s="102">
        <v>11</v>
      </c>
    </row>
    <row r="8" ht="22.5" customHeight="1" spans="1:11">
      <c r="A8" s="112"/>
      <c r="B8" s="113"/>
      <c r="C8" s="113"/>
      <c r="D8" s="113"/>
      <c r="E8" s="113"/>
      <c r="F8" s="113"/>
      <c r="G8" s="113"/>
      <c r="H8" s="105"/>
      <c r="I8" s="105"/>
      <c r="J8" s="105"/>
      <c r="K8" s="117"/>
    </row>
    <row r="9" ht="22.5" customHeight="1" spans="1:11">
      <c r="A9" s="112"/>
      <c r="B9" s="113"/>
      <c r="C9" s="113"/>
      <c r="D9" s="113"/>
      <c r="E9" s="113"/>
      <c r="F9" s="113"/>
      <c r="G9" s="113"/>
      <c r="H9" s="105"/>
      <c r="I9" s="105"/>
      <c r="J9" s="105"/>
      <c r="K9" s="117"/>
    </row>
    <row r="10" ht="22.5" customHeight="1" spans="1:11">
      <c r="A10" s="114" t="s">
        <v>117</v>
      </c>
      <c r="B10" s="115"/>
      <c r="C10" s="115"/>
      <c r="D10" s="115"/>
      <c r="E10" s="115"/>
      <c r="F10" s="115"/>
      <c r="G10" s="116"/>
      <c r="H10" s="105"/>
      <c r="I10" s="105"/>
      <c r="J10" s="105"/>
      <c r="K10" s="117"/>
    </row>
    <row r="11" customHeight="1" spans="1:1">
      <c r="A11" t="s">
        <v>431</v>
      </c>
    </row>
  </sheetData>
  <mergeCells count="16">
    <mergeCell ref="A2:K2"/>
    <mergeCell ref="A3:G3"/>
    <mergeCell ref="I4:K4"/>
    <mergeCell ref="A8:B8"/>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1"/>
  <sheetViews>
    <sheetView showZeros="0" workbookViewId="0">
      <selection activeCell="E9" sqref="E9"/>
    </sheetView>
  </sheetViews>
  <sheetFormatPr defaultColWidth="10.7083333333333" defaultRowHeight="14.25" customHeight="1" outlineLevelCol="6"/>
  <cols>
    <col min="1" max="1" width="34.2833333333333" customWidth="1"/>
    <col min="2" max="2" width="27" customWidth="1"/>
    <col min="3" max="3" width="39.75" customWidth="1"/>
    <col min="4" max="4" width="23.85" customWidth="1"/>
    <col min="5" max="7" width="27.85" customWidth="1"/>
  </cols>
  <sheetData>
    <row r="1" ht="18.75" customHeight="1" spans="4:7">
      <c r="D1" s="83"/>
      <c r="E1" s="84"/>
      <c r="F1" s="84"/>
      <c r="G1" s="85" t="s">
        <v>432</v>
      </c>
    </row>
    <row r="2" ht="36.75" customHeight="1" spans="1:7">
      <c r="A2" s="86" t="s">
        <v>433</v>
      </c>
      <c r="B2" s="87"/>
      <c r="C2" s="87"/>
      <c r="D2" s="87"/>
      <c r="E2" s="87"/>
      <c r="F2" s="87"/>
      <c r="G2" s="87"/>
    </row>
    <row r="3" ht="22.5" customHeight="1" spans="1:7">
      <c r="A3" s="88" t="str">
        <f>"单位名称："&amp;"迪庆藏族自治州藏学研究院"</f>
        <v>单位名称：迪庆藏族自治州藏学研究院</v>
      </c>
      <c r="B3" s="89"/>
      <c r="C3" s="89"/>
      <c r="D3" s="89"/>
      <c r="E3" s="90"/>
      <c r="F3" s="90"/>
      <c r="G3" s="91" t="s">
        <v>183</v>
      </c>
    </row>
    <row r="4" ht="21.75" customHeight="1" spans="1:7">
      <c r="A4" s="92" t="s">
        <v>269</v>
      </c>
      <c r="B4" s="92" t="s">
        <v>268</v>
      </c>
      <c r="C4" s="92" t="s">
        <v>194</v>
      </c>
      <c r="D4" s="93" t="s">
        <v>434</v>
      </c>
      <c r="E4" s="94" t="s">
        <v>60</v>
      </c>
      <c r="F4" s="95"/>
      <c r="G4" s="96"/>
    </row>
    <row r="5" ht="21.75" customHeight="1" spans="1:7">
      <c r="A5" s="97"/>
      <c r="B5" s="97"/>
      <c r="C5" s="97"/>
      <c r="D5" s="98"/>
      <c r="E5" s="92" t="s">
        <v>435</v>
      </c>
      <c r="F5" s="92" t="s">
        <v>436</v>
      </c>
      <c r="G5" s="93" t="s">
        <v>437</v>
      </c>
    </row>
    <row r="6" ht="40.5" customHeight="1" spans="1:7">
      <c r="A6" s="99"/>
      <c r="B6" s="99"/>
      <c r="C6" s="99"/>
      <c r="D6" s="100"/>
      <c r="E6" s="99" t="s">
        <v>59</v>
      </c>
      <c r="F6" s="99"/>
      <c r="G6" s="100"/>
    </row>
    <row r="7" ht="35.5" customHeight="1" spans="1:7">
      <c r="A7" s="101">
        <v>1</v>
      </c>
      <c r="B7" s="101">
        <v>2</v>
      </c>
      <c r="C7" s="101">
        <v>3</v>
      </c>
      <c r="D7" s="101">
        <v>4</v>
      </c>
      <c r="E7" s="101">
        <v>8</v>
      </c>
      <c r="F7" s="101">
        <v>9</v>
      </c>
      <c r="G7" s="102">
        <v>10</v>
      </c>
    </row>
    <row r="8" ht="35.5" customHeight="1" spans="1:7">
      <c r="A8" s="103" t="s">
        <v>72</v>
      </c>
      <c r="B8" s="104"/>
      <c r="C8" s="104"/>
      <c r="D8" s="103"/>
      <c r="E8" s="105">
        <v>230000</v>
      </c>
      <c r="F8" s="105">
        <v>640000</v>
      </c>
      <c r="G8" s="105">
        <v>690000</v>
      </c>
    </row>
    <row r="9" ht="35.5" customHeight="1" spans="1:7">
      <c r="A9" s="103"/>
      <c r="B9" s="104" t="s">
        <v>438</v>
      </c>
      <c r="C9" s="104" t="s">
        <v>272</v>
      </c>
      <c r="D9" s="103" t="s">
        <v>439</v>
      </c>
      <c r="E9" s="105">
        <v>80000</v>
      </c>
      <c r="F9" s="105">
        <v>200000</v>
      </c>
      <c r="G9" s="105">
        <v>230000</v>
      </c>
    </row>
    <row r="10" ht="35.5" customHeight="1" spans="1:7">
      <c r="A10" s="62"/>
      <c r="B10" s="104" t="s">
        <v>440</v>
      </c>
      <c r="C10" s="104" t="s">
        <v>277</v>
      </c>
      <c r="D10" s="103" t="s">
        <v>439</v>
      </c>
      <c r="E10" s="105">
        <v>150000</v>
      </c>
      <c r="F10" s="105">
        <v>440000</v>
      </c>
      <c r="G10" s="105">
        <v>460000</v>
      </c>
    </row>
    <row r="11" ht="35.5" customHeight="1" spans="1:7">
      <c r="A11" s="106" t="s">
        <v>57</v>
      </c>
      <c r="B11" s="107" t="s">
        <v>415</v>
      </c>
      <c r="C11" s="107"/>
      <c r="D11" s="108"/>
      <c r="E11" s="105">
        <v>230000</v>
      </c>
      <c r="F11" s="105">
        <v>640000</v>
      </c>
      <c r="G11" s="105">
        <v>690000</v>
      </c>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pageSetup paperSize="9" scale="6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37"/>
  <sheetViews>
    <sheetView showZeros="0" topLeftCell="A16" workbookViewId="0">
      <selection activeCell="C5" sqref="C5:I5"/>
    </sheetView>
  </sheetViews>
  <sheetFormatPr defaultColWidth="10" defaultRowHeight="14.25" customHeight="1"/>
  <cols>
    <col min="1" max="2" width="19.125" customWidth="1"/>
    <col min="3" max="3" width="21.875" customWidth="1"/>
    <col min="4" max="4" width="13" customWidth="1"/>
    <col min="5" max="5" width="88.25" customWidth="1"/>
    <col min="6" max="6" width="16.125" customWidth="1"/>
    <col min="7" max="7" width="9.125" customWidth="1"/>
    <col min="8" max="8" width="17.75" customWidth="1"/>
    <col min="9" max="9" width="124.125" customWidth="1"/>
    <col min="10" max="10" width="15.375" customWidth="1"/>
  </cols>
  <sheetData>
    <row r="1" customHeight="1" spans="1:10">
      <c r="A1" s="33" t="s">
        <v>441</v>
      </c>
      <c r="B1" s="34"/>
      <c r="C1" s="34"/>
      <c r="D1" s="34"/>
      <c r="E1" s="34"/>
      <c r="F1" s="34"/>
      <c r="G1" s="34"/>
      <c r="H1" s="34"/>
      <c r="I1" s="34"/>
      <c r="J1" s="74"/>
    </row>
    <row r="2" ht="30" customHeight="1" spans="1:10">
      <c r="A2" s="35" t="s">
        <v>442</v>
      </c>
      <c r="B2" s="34"/>
      <c r="C2" s="34"/>
      <c r="D2" s="34"/>
      <c r="E2" s="34"/>
      <c r="F2" s="34"/>
      <c r="G2" s="34"/>
      <c r="H2" s="34"/>
      <c r="I2" s="34"/>
      <c r="J2" s="74"/>
    </row>
    <row r="3" ht="21" customHeight="1" spans="1:10">
      <c r="A3" s="36" t="s">
        <v>443</v>
      </c>
      <c r="B3" s="37" t="str">
        <f>"迪庆藏族自治州藏学研究院"</f>
        <v>迪庆藏族自治州藏学研究院</v>
      </c>
      <c r="C3" s="38"/>
      <c r="D3" s="38"/>
      <c r="E3" s="38"/>
      <c r="F3" s="38"/>
      <c r="G3" s="38"/>
      <c r="H3" s="38"/>
      <c r="I3" s="38"/>
      <c r="J3" s="75"/>
    </row>
    <row r="4" ht="22" customHeight="1" spans="1:10">
      <c r="A4" s="39" t="s">
        <v>444</v>
      </c>
      <c r="B4" s="40"/>
      <c r="C4" s="40"/>
      <c r="D4" s="40"/>
      <c r="E4" s="40"/>
      <c r="F4" s="40"/>
      <c r="G4" s="40"/>
      <c r="H4" s="40"/>
      <c r="I4" s="76"/>
      <c r="J4" s="36" t="s">
        <v>445</v>
      </c>
    </row>
    <row r="5" ht="103" customHeight="1" spans="1:10">
      <c r="A5" s="41" t="s">
        <v>446</v>
      </c>
      <c r="B5" s="42" t="s">
        <v>447</v>
      </c>
      <c r="C5" s="43" t="s">
        <v>448</v>
      </c>
      <c r="D5" s="44"/>
      <c r="E5" s="44"/>
      <c r="F5" s="44"/>
      <c r="G5" s="44"/>
      <c r="H5" s="44"/>
      <c r="I5" s="60"/>
      <c r="J5" s="77" t="s">
        <v>449</v>
      </c>
    </row>
    <row r="6" ht="60" customHeight="1" spans="1:10">
      <c r="A6" s="45"/>
      <c r="B6" s="42" t="s">
        <v>450</v>
      </c>
      <c r="C6" s="43" t="s">
        <v>451</v>
      </c>
      <c r="D6" s="44"/>
      <c r="E6" s="44"/>
      <c r="F6" s="44"/>
      <c r="G6" s="44"/>
      <c r="H6" s="44"/>
      <c r="I6" s="60"/>
      <c r="J6" s="77" t="s">
        <v>452</v>
      </c>
    </row>
    <row r="7" ht="99" customHeight="1" spans="1:10">
      <c r="A7" s="42" t="s">
        <v>453</v>
      </c>
      <c r="B7" s="46" t="s">
        <v>454</v>
      </c>
      <c r="C7" s="47" t="s">
        <v>455</v>
      </c>
      <c r="D7" s="48"/>
      <c r="E7" s="48"/>
      <c r="F7" s="48"/>
      <c r="G7" s="48"/>
      <c r="H7" s="48"/>
      <c r="I7" s="78"/>
      <c r="J7" s="79" t="s">
        <v>456</v>
      </c>
    </row>
    <row r="8" ht="26" customHeight="1" spans="1:10">
      <c r="A8" s="49" t="s">
        <v>457</v>
      </c>
      <c r="B8" s="38"/>
      <c r="C8" s="38"/>
      <c r="D8" s="38"/>
      <c r="E8" s="38"/>
      <c r="F8" s="38"/>
      <c r="G8" s="38"/>
      <c r="H8" s="38"/>
      <c r="I8" s="38"/>
      <c r="J8" s="75"/>
    </row>
    <row r="9" ht="23" customHeight="1" spans="1:10">
      <c r="A9" s="50" t="s">
        <v>458</v>
      </c>
      <c r="B9" s="51"/>
      <c r="C9" s="52" t="s">
        <v>459</v>
      </c>
      <c r="D9" s="53"/>
      <c r="E9" s="54"/>
      <c r="F9" s="52" t="s">
        <v>460</v>
      </c>
      <c r="G9" s="54"/>
      <c r="H9" s="39" t="s">
        <v>461</v>
      </c>
      <c r="I9" s="40"/>
      <c r="J9" s="76"/>
    </row>
    <row r="10" ht="21" customHeight="1" spans="1:10">
      <c r="A10" s="55"/>
      <c r="B10" s="56"/>
      <c r="C10" s="57"/>
      <c r="D10" s="58"/>
      <c r="E10" s="59"/>
      <c r="F10" s="57"/>
      <c r="G10" s="59"/>
      <c r="H10" s="42" t="s">
        <v>462</v>
      </c>
      <c r="I10" s="42" t="s">
        <v>463</v>
      </c>
      <c r="J10" s="42" t="s">
        <v>464</v>
      </c>
    </row>
    <row r="11" ht="129" customHeight="1" spans="1:10">
      <c r="A11" s="43" t="s">
        <v>465</v>
      </c>
      <c r="B11" s="60"/>
      <c r="C11" s="43" t="s">
        <v>466</v>
      </c>
      <c r="D11" s="44"/>
      <c r="E11" s="60"/>
      <c r="F11" s="43" t="s">
        <v>277</v>
      </c>
      <c r="G11" s="60"/>
      <c r="H11" s="61">
        <v>150000</v>
      </c>
      <c r="I11" s="61">
        <v>150000</v>
      </c>
      <c r="J11" s="61"/>
    </row>
    <row r="12" ht="53" customHeight="1" spans="1:10">
      <c r="A12" s="43" t="s">
        <v>467</v>
      </c>
      <c r="B12" s="62"/>
      <c r="C12" s="43" t="s">
        <v>468</v>
      </c>
      <c r="D12" s="62"/>
      <c r="E12" s="62"/>
      <c r="F12" s="43" t="s">
        <v>272</v>
      </c>
      <c r="G12" s="62"/>
      <c r="H12" s="61">
        <v>80000</v>
      </c>
      <c r="I12" s="61">
        <v>80000</v>
      </c>
      <c r="J12" s="61"/>
    </row>
    <row r="13" ht="25" customHeight="1" spans="1:10">
      <c r="A13" s="63" t="s">
        <v>469</v>
      </c>
      <c r="B13" s="64"/>
      <c r="C13" s="64"/>
      <c r="D13" s="64"/>
      <c r="E13" s="64"/>
      <c r="F13" s="64"/>
      <c r="G13" s="64"/>
      <c r="H13" s="64"/>
      <c r="I13" s="64"/>
      <c r="J13" s="80"/>
    </row>
    <row r="14" ht="22" customHeight="1" spans="1:10">
      <c r="A14" s="65" t="s">
        <v>470</v>
      </c>
      <c r="B14" s="66"/>
      <c r="C14" s="66"/>
      <c r="D14" s="66"/>
      <c r="E14" s="66"/>
      <c r="F14" s="66"/>
      <c r="G14" s="67"/>
      <c r="H14" s="68" t="s">
        <v>471</v>
      </c>
      <c r="I14" s="81" t="s">
        <v>293</v>
      </c>
      <c r="J14" s="68" t="s">
        <v>472</v>
      </c>
    </row>
    <row r="15" ht="21" customHeight="1" spans="1:10">
      <c r="A15" s="69" t="s">
        <v>286</v>
      </c>
      <c r="B15" s="69" t="s">
        <v>473</v>
      </c>
      <c r="C15" s="70" t="s">
        <v>288</v>
      </c>
      <c r="D15" s="70" t="s">
        <v>289</v>
      </c>
      <c r="E15" s="70" t="s">
        <v>290</v>
      </c>
      <c r="F15" s="70" t="s">
        <v>291</v>
      </c>
      <c r="G15" s="70" t="s">
        <v>292</v>
      </c>
      <c r="H15" s="45"/>
      <c r="I15" s="45"/>
      <c r="J15" s="45"/>
    </row>
    <row r="16" ht="23" customHeight="1" spans="1:10">
      <c r="A16" s="71" t="s">
        <v>295</v>
      </c>
      <c r="B16" s="71"/>
      <c r="C16" s="72"/>
      <c r="D16" s="71"/>
      <c r="E16" s="71"/>
      <c r="F16" s="71"/>
      <c r="G16" s="71"/>
      <c r="H16" s="73"/>
      <c r="I16" s="82"/>
      <c r="J16" s="73"/>
    </row>
    <row r="17" ht="24" customHeight="1" spans="1:10">
      <c r="A17" s="71"/>
      <c r="B17" s="71" t="s">
        <v>296</v>
      </c>
      <c r="C17" s="72"/>
      <c r="D17" s="71"/>
      <c r="E17" s="71"/>
      <c r="F17" s="71"/>
      <c r="G17" s="71"/>
      <c r="H17" s="73"/>
      <c r="I17" s="82"/>
      <c r="J17" s="73"/>
    </row>
    <row r="18" ht="23" customHeight="1" spans="1:10">
      <c r="A18" s="71"/>
      <c r="B18" s="71"/>
      <c r="C18" s="72" t="s">
        <v>474</v>
      </c>
      <c r="D18" s="71" t="s">
        <v>298</v>
      </c>
      <c r="E18" s="71" t="s">
        <v>337</v>
      </c>
      <c r="F18" s="71" t="s">
        <v>307</v>
      </c>
      <c r="G18" s="71" t="s">
        <v>301</v>
      </c>
      <c r="H18" s="73" t="s">
        <v>475</v>
      </c>
      <c r="I18" s="82" t="s">
        <v>476</v>
      </c>
      <c r="J18" s="73" t="s">
        <v>477</v>
      </c>
    </row>
    <row r="19" ht="24" customHeight="1" spans="1:10">
      <c r="A19" s="71"/>
      <c r="B19" s="71"/>
      <c r="C19" s="72" t="s">
        <v>478</v>
      </c>
      <c r="D19" s="71" t="s">
        <v>298</v>
      </c>
      <c r="E19" s="71" t="s">
        <v>337</v>
      </c>
      <c r="F19" s="71" t="s">
        <v>307</v>
      </c>
      <c r="G19" s="71" t="s">
        <v>301</v>
      </c>
      <c r="H19" s="73" t="s">
        <v>479</v>
      </c>
      <c r="I19" s="82" t="s">
        <v>480</v>
      </c>
      <c r="J19" s="73" t="s">
        <v>481</v>
      </c>
    </row>
    <row r="20" ht="17" customHeight="1" spans="1:10">
      <c r="A20" s="71"/>
      <c r="B20" s="71"/>
      <c r="C20" s="72" t="s">
        <v>482</v>
      </c>
      <c r="D20" s="71" t="s">
        <v>298</v>
      </c>
      <c r="E20" s="71" t="s">
        <v>342</v>
      </c>
      <c r="F20" s="71" t="s">
        <v>343</v>
      </c>
      <c r="G20" s="71" t="s">
        <v>301</v>
      </c>
      <c r="H20" s="73" t="s">
        <v>483</v>
      </c>
      <c r="I20" s="82" t="s">
        <v>484</v>
      </c>
      <c r="J20" s="73" t="s">
        <v>477</v>
      </c>
    </row>
    <row r="21" ht="19" customHeight="1" spans="1:10">
      <c r="A21" s="71"/>
      <c r="B21" s="71"/>
      <c r="C21" s="72" t="s">
        <v>485</v>
      </c>
      <c r="D21" s="71" t="s">
        <v>298</v>
      </c>
      <c r="E21" s="71" t="s">
        <v>337</v>
      </c>
      <c r="F21" s="71" t="s">
        <v>346</v>
      </c>
      <c r="G21" s="71" t="s">
        <v>301</v>
      </c>
      <c r="H21" s="73" t="s">
        <v>486</v>
      </c>
      <c r="I21" s="82" t="s">
        <v>487</v>
      </c>
      <c r="J21" s="73" t="s">
        <v>477</v>
      </c>
    </row>
    <row r="22" ht="21" customHeight="1" spans="1:10">
      <c r="A22" s="71"/>
      <c r="B22" s="71"/>
      <c r="C22" s="72" t="s">
        <v>488</v>
      </c>
      <c r="D22" s="71" t="s">
        <v>298</v>
      </c>
      <c r="E22" s="71" t="s">
        <v>299</v>
      </c>
      <c r="F22" s="71" t="s">
        <v>489</v>
      </c>
      <c r="G22" s="71" t="s">
        <v>301</v>
      </c>
      <c r="H22" s="73" t="s">
        <v>475</v>
      </c>
      <c r="I22" s="82" t="s">
        <v>490</v>
      </c>
      <c r="J22" s="73" t="s">
        <v>491</v>
      </c>
    </row>
    <row r="23" ht="19" customHeight="1" spans="1:10">
      <c r="A23" s="71"/>
      <c r="B23" s="71"/>
      <c r="C23" s="72" t="s">
        <v>492</v>
      </c>
      <c r="D23" s="71" t="s">
        <v>310</v>
      </c>
      <c r="E23" s="71" t="s">
        <v>311</v>
      </c>
      <c r="F23" s="71" t="s">
        <v>489</v>
      </c>
      <c r="G23" s="71" t="s">
        <v>301</v>
      </c>
      <c r="H23" s="73" t="s">
        <v>493</v>
      </c>
      <c r="I23" s="82" t="s">
        <v>494</v>
      </c>
      <c r="J23" s="73" t="s">
        <v>495</v>
      </c>
    </row>
    <row r="24" ht="20" customHeight="1" spans="1:10">
      <c r="A24" s="71"/>
      <c r="B24" s="71"/>
      <c r="C24" s="72" t="s">
        <v>297</v>
      </c>
      <c r="D24" s="71" t="s">
        <v>298</v>
      </c>
      <c r="E24" s="71" t="s">
        <v>299</v>
      </c>
      <c r="F24" s="71" t="s">
        <v>343</v>
      </c>
      <c r="G24" s="71" t="s">
        <v>301</v>
      </c>
      <c r="H24" s="73" t="s">
        <v>496</v>
      </c>
      <c r="I24" s="82" t="s">
        <v>497</v>
      </c>
      <c r="J24" s="73" t="s">
        <v>477</v>
      </c>
    </row>
    <row r="25" ht="23" customHeight="1" spans="1:10">
      <c r="A25" s="71"/>
      <c r="B25" s="71" t="s">
        <v>314</v>
      </c>
      <c r="C25" s="72"/>
      <c r="D25" s="71"/>
      <c r="E25" s="71"/>
      <c r="F25" s="71"/>
      <c r="G25" s="71"/>
      <c r="H25" s="73"/>
      <c r="I25" s="82"/>
      <c r="J25" s="73"/>
    </row>
    <row r="26" ht="24" customHeight="1" spans="1:10">
      <c r="A26" s="71"/>
      <c r="B26" s="71"/>
      <c r="C26" s="72" t="s">
        <v>315</v>
      </c>
      <c r="D26" s="71" t="s">
        <v>298</v>
      </c>
      <c r="E26" s="71" t="s">
        <v>316</v>
      </c>
      <c r="F26" s="71" t="s">
        <v>317</v>
      </c>
      <c r="G26" s="71" t="s">
        <v>301</v>
      </c>
      <c r="H26" s="73" t="s">
        <v>496</v>
      </c>
      <c r="I26" s="82" t="s">
        <v>498</v>
      </c>
      <c r="J26" s="73" t="s">
        <v>499</v>
      </c>
    </row>
    <row r="27" ht="24" customHeight="1" spans="1:10">
      <c r="A27" s="71"/>
      <c r="B27" s="71"/>
      <c r="C27" s="72" t="s">
        <v>349</v>
      </c>
      <c r="D27" s="71" t="s">
        <v>298</v>
      </c>
      <c r="E27" s="71" t="s">
        <v>316</v>
      </c>
      <c r="F27" s="71" t="s">
        <v>322</v>
      </c>
      <c r="G27" s="71" t="s">
        <v>301</v>
      </c>
      <c r="H27" s="73" t="s">
        <v>500</v>
      </c>
      <c r="I27" s="82" t="s">
        <v>501</v>
      </c>
      <c r="J27" s="73" t="s">
        <v>499</v>
      </c>
    </row>
    <row r="28" ht="22" customHeight="1" spans="1:10">
      <c r="A28" s="71" t="s">
        <v>324</v>
      </c>
      <c r="B28" s="71"/>
      <c r="C28" s="72"/>
      <c r="D28" s="71"/>
      <c r="E28" s="71"/>
      <c r="F28" s="71"/>
      <c r="G28" s="71"/>
      <c r="H28" s="73"/>
      <c r="I28" s="82"/>
      <c r="J28" s="73"/>
    </row>
    <row r="29" ht="23" customHeight="1" spans="1:10">
      <c r="A29" s="71"/>
      <c r="B29" s="71" t="s">
        <v>325</v>
      </c>
      <c r="C29" s="72"/>
      <c r="D29" s="71"/>
      <c r="E29" s="71"/>
      <c r="F29" s="71"/>
      <c r="G29" s="71"/>
      <c r="H29" s="73"/>
      <c r="I29" s="82"/>
      <c r="J29" s="73"/>
    </row>
    <row r="30" ht="23" customHeight="1" spans="1:10">
      <c r="A30" s="71"/>
      <c r="B30" s="71"/>
      <c r="C30" s="72" t="s">
        <v>351</v>
      </c>
      <c r="D30" s="71" t="s">
        <v>298</v>
      </c>
      <c r="E30" s="71" t="s">
        <v>331</v>
      </c>
      <c r="F30" s="71" t="s">
        <v>317</v>
      </c>
      <c r="G30" s="71" t="s">
        <v>301</v>
      </c>
      <c r="H30" s="73" t="s">
        <v>496</v>
      </c>
      <c r="I30" s="82" t="s">
        <v>502</v>
      </c>
      <c r="J30" s="73" t="s">
        <v>477</v>
      </c>
    </row>
    <row r="31" ht="22" customHeight="1" spans="1:10">
      <c r="A31" s="71"/>
      <c r="B31" s="71"/>
      <c r="C31" s="72" t="s">
        <v>353</v>
      </c>
      <c r="D31" s="71" t="s">
        <v>298</v>
      </c>
      <c r="E31" s="71" t="s">
        <v>163</v>
      </c>
      <c r="F31" s="71" t="s">
        <v>317</v>
      </c>
      <c r="G31" s="71" t="s">
        <v>301</v>
      </c>
      <c r="H31" s="73" t="s">
        <v>496</v>
      </c>
      <c r="I31" s="82" t="s">
        <v>503</v>
      </c>
      <c r="J31" s="73" t="s">
        <v>477</v>
      </c>
    </row>
    <row r="32" ht="27" customHeight="1" spans="1:10">
      <c r="A32" s="71"/>
      <c r="B32" s="71"/>
      <c r="C32" s="72" t="s">
        <v>504</v>
      </c>
      <c r="D32" s="71" t="s">
        <v>298</v>
      </c>
      <c r="E32" s="71" t="s">
        <v>163</v>
      </c>
      <c r="F32" s="71" t="s">
        <v>317</v>
      </c>
      <c r="G32" s="71" t="s">
        <v>301</v>
      </c>
      <c r="H32" s="73" t="s">
        <v>496</v>
      </c>
      <c r="I32" s="82" t="s">
        <v>505</v>
      </c>
      <c r="J32" s="73" t="s">
        <v>477</v>
      </c>
    </row>
    <row r="33" ht="24" customHeight="1" spans="1:10">
      <c r="A33" s="71"/>
      <c r="B33" s="71"/>
      <c r="C33" s="72" t="s">
        <v>326</v>
      </c>
      <c r="D33" s="71" t="s">
        <v>298</v>
      </c>
      <c r="E33" s="71" t="s">
        <v>163</v>
      </c>
      <c r="F33" s="71" t="s">
        <v>317</v>
      </c>
      <c r="G33" s="71" t="s">
        <v>301</v>
      </c>
      <c r="H33" s="73" t="s">
        <v>496</v>
      </c>
      <c r="I33" s="82" t="s">
        <v>506</v>
      </c>
      <c r="J33" s="73" t="s">
        <v>477</v>
      </c>
    </row>
    <row r="34" ht="21" customHeight="1" spans="1:10">
      <c r="A34" s="71" t="s">
        <v>328</v>
      </c>
      <c r="B34" s="71"/>
      <c r="C34" s="72"/>
      <c r="D34" s="71"/>
      <c r="E34" s="71"/>
      <c r="F34" s="71"/>
      <c r="G34" s="71"/>
      <c r="H34" s="73"/>
      <c r="I34" s="82"/>
      <c r="J34" s="73"/>
    </row>
    <row r="35" ht="22" customHeight="1" spans="1:10">
      <c r="A35" s="71"/>
      <c r="B35" s="71" t="s">
        <v>329</v>
      </c>
      <c r="C35" s="72"/>
      <c r="D35" s="71"/>
      <c r="E35" s="71"/>
      <c r="F35" s="71"/>
      <c r="G35" s="71"/>
      <c r="H35" s="73"/>
      <c r="I35" s="82"/>
      <c r="J35" s="73"/>
    </row>
    <row r="36" ht="24" customHeight="1" spans="1:10">
      <c r="A36" s="71"/>
      <c r="B36" s="71"/>
      <c r="C36" s="72" t="s">
        <v>507</v>
      </c>
      <c r="D36" s="71" t="s">
        <v>298</v>
      </c>
      <c r="E36" s="71" t="s">
        <v>331</v>
      </c>
      <c r="F36" s="71" t="s">
        <v>317</v>
      </c>
      <c r="G36" s="71" t="s">
        <v>301</v>
      </c>
      <c r="H36" s="73" t="s">
        <v>496</v>
      </c>
      <c r="I36" s="82" t="s">
        <v>508</v>
      </c>
      <c r="J36" s="73" t="s">
        <v>509</v>
      </c>
    </row>
    <row r="37" ht="25" customHeight="1" spans="1:10">
      <c r="A37" s="71"/>
      <c r="B37" s="71"/>
      <c r="C37" s="72" t="s">
        <v>510</v>
      </c>
      <c r="D37" s="71" t="s">
        <v>298</v>
      </c>
      <c r="E37" s="71" t="s">
        <v>331</v>
      </c>
      <c r="F37" s="71" t="s">
        <v>317</v>
      </c>
      <c r="G37" s="71" t="s">
        <v>301</v>
      </c>
      <c r="H37" s="73" t="s">
        <v>496</v>
      </c>
      <c r="I37" s="82" t="s">
        <v>511</v>
      </c>
      <c r="J37" s="73" t="s">
        <v>477</v>
      </c>
    </row>
  </sheetData>
  <mergeCells count="30">
    <mergeCell ref="A1:J1"/>
    <mergeCell ref="A2:J2"/>
    <mergeCell ref="B3:J3"/>
    <mergeCell ref="A4:I4"/>
    <mergeCell ref="C5:I5"/>
    <mergeCell ref="C5:I5"/>
    <mergeCell ref="C6:I6"/>
    <mergeCell ref="C6:I6"/>
    <mergeCell ref="C7:I7"/>
    <mergeCell ref="C7:I7"/>
    <mergeCell ref="A8:J8"/>
    <mergeCell ref="H9:J9"/>
    <mergeCell ref="A11:B11"/>
    <mergeCell ref="A11:B11"/>
    <mergeCell ref="C11:E11"/>
    <mergeCell ref="C11:E11"/>
    <mergeCell ref="F11:G11"/>
    <mergeCell ref="F11:G11"/>
    <mergeCell ref="A12:B12"/>
    <mergeCell ref="C12:E12"/>
    <mergeCell ref="F12:G12"/>
    <mergeCell ref="A13:J13"/>
    <mergeCell ref="A14:G14"/>
    <mergeCell ref="A5:A6"/>
    <mergeCell ref="H14:H15"/>
    <mergeCell ref="I14:I15"/>
    <mergeCell ref="J14:J15"/>
    <mergeCell ref="F9:G10"/>
    <mergeCell ref="A9:B10"/>
    <mergeCell ref="C9:E10"/>
  </mergeCells>
  <pageMargins left="0.75" right="0.75" top="1" bottom="1" header="0.5" footer="0.5"/>
  <pageSetup paperSize="9" scale="38"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O9"/>
  <sheetViews>
    <sheetView showZeros="0" workbookViewId="0">
      <selection activeCell="I15" sqref="I15"/>
    </sheetView>
  </sheetViews>
  <sheetFormatPr defaultColWidth="10.575" defaultRowHeight="13.5" customHeight="1"/>
  <cols>
    <col min="1" max="1" width="22.625" customWidth="1"/>
    <col min="2" max="2" width="18.25" customWidth="1"/>
    <col min="3" max="3" width="15.25" customWidth="1"/>
    <col min="4" max="4" width="9.625" customWidth="1"/>
    <col min="5" max="5" width="11.5" customWidth="1"/>
    <col min="6" max="6" width="7" customWidth="1"/>
    <col min="7" max="7" width="10.875" customWidth="1"/>
    <col min="8" max="8" width="8.75" customWidth="1"/>
    <col min="9" max="9" width="8.375" customWidth="1"/>
    <col min="10" max="10" width="6.25" customWidth="1"/>
    <col min="11" max="11" width="8.875" customWidth="1"/>
    <col min="12" max="12" width="7.5" customWidth="1"/>
    <col min="13" max="13" width="8" customWidth="1"/>
    <col min="14" max="14" width="8.75" customWidth="1"/>
    <col min="15" max="15" width="7.875" customWidth="1"/>
  </cols>
  <sheetData>
    <row r="1" ht="14.25" customHeight="1" spans="1:15">
      <c r="A1" s="7"/>
      <c r="B1" s="7"/>
      <c r="C1" s="7"/>
      <c r="D1" s="7"/>
      <c r="E1" s="7"/>
      <c r="F1" s="7"/>
      <c r="G1" s="7"/>
      <c r="H1" s="7"/>
      <c r="I1" s="7"/>
      <c r="J1" s="7"/>
      <c r="K1" s="7"/>
      <c r="L1" s="7"/>
      <c r="M1" s="7"/>
      <c r="N1" s="7"/>
      <c r="O1" s="28" t="s">
        <v>512</v>
      </c>
    </row>
    <row r="2" ht="47.25" customHeight="1" spans="1:15">
      <c r="A2" s="8" t="s">
        <v>513</v>
      </c>
      <c r="B2" s="7"/>
      <c r="C2" s="7"/>
      <c r="D2" s="7"/>
      <c r="E2" s="7"/>
      <c r="F2" s="7"/>
      <c r="G2" s="7"/>
      <c r="H2" s="7"/>
      <c r="I2" s="7"/>
      <c r="J2" s="7"/>
      <c r="K2" s="7"/>
      <c r="L2" s="7"/>
      <c r="M2" s="7"/>
      <c r="N2" s="7"/>
      <c r="O2" s="7"/>
    </row>
    <row r="3" ht="15" customHeight="1" spans="1:15">
      <c r="A3" s="7"/>
      <c r="B3" s="7"/>
      <c r="C3" s="7"/>
      <c r="D3" s="7"/>
      <c r="E3" s="7"/>
      <c r="F3" s="7"/>
      <c r="G3" s="7"/>
      <c r="H3" s="7"/>
      <c r="I3" s="7"/>
      <c r="J3" s="7"/>
      <c r="K3" s="7"/>
      <c r="L3" s="7"/>
      <c r="M3" s="7"/>
      <c r="N3" s="7"/>
      <c r="O3" s="29" t="s">
        <v>514</v>
      </c>
    </row>
    <row r="4" ht="23.25" customHeight="1" spans="1:15">
      <c r="A4" s="9" t="s">
        <v>192</v>
      </c>
      <c r="B4" s="9" t="s">
        <v>515</v>
      </c>
      <c r="C4" s="9" t="s">
        <v>516</v>
      </c>
      <c r="D4" s="9" t="s">
        <v>517</v>
      </c>
      <c r="E4" s="10" t="s">
        <v>518</v>
      </c>
      <c r="F4" s="11"/>
      <c r="G4" s="11"/>
      <c r="H4" s="12" t="s">
        <v>519</v>
      </c>
      <c r="I4" s="10" t="s">
        <v>520</v>
      </c>
      <c r="J4" s="11"/>
      <c r="K4" s="11"/>
      <c r="L4" s="12"/>
      <c r="M4" s="9" t="s">
        <v>521</v>
      </c>
      <c r="N4" s="10" t="s">
        <v>522</v>
      </c>
      <c r="O4" s="12"/>
    </row>
    <row r="5" ht="23.25" customHeight="1" spans="1:15">
      <c r="A5" s="13"/>
      <c r="B5" s="13"/>
      <c r="C5" s="13"/>
      <c r="D5" s="13"/>
      <c r="E5" s="14" t="s">
        <v>523</v>
      </c>
      <c r="F5" s="15"/>
      <c r="G5" s="16"/>
      <c r="H5" s="17" t="s">
        <v>524</v>
      </c>
      <c r="I5" s="9" t="s">
        <v>57</v>
      </c>
      <c r="J5" s="9" t="s">
        <v>525</v>
      </c>
      <c r="K5" s="10" t="s">
        <v>526</v>
      </c>
      <c r="L5" s="12"/>
      <c r="M5" s="13"/>
      <c r="N5" s="13" t="s">
        <v>527</v>
      </c>
      <c r="O5" s="13" t="s">
        <v>528</v>
      </c>
    </row>
    <row r="6" ht="23.25" customHeight="1" spans="1:15">
      <c r="A6" s="18"/>
      <c r="B6" s="18"/>
      <c r="C6" s="18"/>
      <c r="D6" s="18"/>
      <c r="E6" s="18" t="s">
        <v>59</v>
      </c>
      <c r="F6" s="18" t="s">
        <v>529</v>
      </c>
      <c r="G6" s="18" t="s">
        <v>530</v>
      </c>
      <c r="H6" s="19" t="s">
        <v>531</v>
      </c>
      <c r="I6" s="18" t="s">
        <v>57</v>
      </c>
      <c r="J6" s="18" t="s">
        <v>525</v>
      </c>
      <c r="K6" s="30" t="s">
        <v>526</v>
      </c>
      <c r="L6" s="30" t="s">
        <v>532</v>
      </c>
      <c r="M6" s="18"/>
      <c r="N6" s="18" t="s">
        <v>527</v>
      </c>
      <c r="O6" s="18" t="s">
        <v>528</v>
      </c>
    </row>
    <row r="7" ht="17.25" customHeight="1" spans="1:15">
      <c r="A7" s="20" t="s">
        <v>533</v>
      </c>
      <c r="B7" s="21" t="s">
        <v>533</v>
      </c>
      <c r="C7" s="22" t="s">
        <v>533</v>
      </c>
      <c r="D7" s="22">
        <v>1</v>
      </c>
      <c r="E7" s="23">
        <v>2</v>
      </c>
      <c r="F7" s="23">
        <v>3</v>
      </c>
      <c r="G7" s="23">
        <v>4</v>
      </c>
      <c r="H7" s="23">
        <v>5</v>
      </c>
      <c r="I7" s="21">
        <v>6</v>
      </c>
      <c r="J7" s="21">
        <v>7</v>
      </c>
      <c r="K7" s="21">
        <v>8</v>
      </c>
      <c r="L7" s="21">
        <v>9</v>
      </c>
      <c r="M7" s="23">
        <v>10</v>
      </c>
      <c r="N7" s="23">
        <v>11</v>
      </c>
      <c r="O7" s="23">
        <v>12</v>
      </c>
    </row>
    <row r="8" ht="22.5" customHeight="1" spans="1:15">
      <c r="A8" s="20" t="s">
        <v>57</v>
      </c>
      <c r="B8" s="20"/>
      <c r="C8" s="20"/>
      <c r="D8" s="24">
        <v>15</v>
      </c>
      <c r="E8" s="24">
        <v>13</v>
      </c>
      <c r="F8" s="24"/>
      <c r="G8" s="24">
        <v>13</v>
      </c>
      <c r="H8" s="5"/>
      <c r="I8" s="31">
        <v>5</v>
      </c>
      <c r="J8" s="31"/>
      <c r="K8" s="31">
        <v>2</v>
      </c>
      <c r="L8" s="31">
        <v>3</v>
      </c>
      <c r="M8" s="23"/>
      <c r="N8" s="24">
        <v>2</v>
      </c>
      <c r="O8" s="24">
        <v>2</v>
      </c>
    </row>
    <row r="9" ht="22.5" customHeight="1" spans="1:15">
      <c r="A9" s="25" t="s">
        <v>72</v>
      </c>
      <c r="B9" s="26" t="s">
        <v>534</v>
      </c>
      <c r="C9" s="26" t="s">
        <v>535</v>
      </c>
      <c r="D9" s="27">
        <v>15</v>
      </c>
      <c r="E9" s="27">
        <v>13</v>
      </c>
      <c r="F9" s="27"/>
      <c r="G9" s="27">
        <v>13</v>
      </c>
      <c r="H9" s="23"/>
      <c r="I9" s="32">
        <v>5</v>
      </c>
      <c r="J9" s="32"/>
      <c r="K9" s="32">
        <v>2</v>
      </c>
      <c r="L9" s="32">
        <v>3</v>
      </c>
      <c r="M9" s="23"/>
      <c r="N9" s="27">
        <v>2</v>
      </c>
      <c r="O9" s="27">
        <v>2</v>
      </c>
    </row>
  </sheetData>
  <mergeCells count="17">
    <mergeCell ref="A2:O2"/>
    <mergeCell ref="E4:H4"/>
    <mergeCell ref="I4:L4"/>
    <mergeCell ref="N4:O4"/>
    <mergeCell ref="E5:G5"/>
    <mergeCell ref="K5:L5"/>
    <mergeCell ref="A8:C8"/>
    <mergeCell ref="A4:A6"/>
    <mergeCell ref="B4:B6"/>
    <mergeCell ref="C4:C6"/>
    <mergeCell ref="D4:D6"/>
    <mergeCell ref="H5:H6"/>
    <mergeCell ref="I5:I6"/>
    <mergeCell ref="J5:J6"/>
    <mergeCell ref="M4:M6"/>
    <mergeCell ref="N5:N6"/>
    <mergeCell ref="O5:O6"/>
  </mergeCells>
  <pageMargins left="0.75" right="0.75" top="1" bottom="1" header="0.5" footer="0.5"/>
  <pageSetup paperSize="9" scale="7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9"/>
  <sheetViews>
    <sheetView showZeros="0" workbookViewId="0">
      <selection activeCell="A1" sqref="A1"/>
    </sheetView>
  </sheetViews>
  <sheetFormatPr defaultColWidth="10.7083333333333" defaultRowHeight="14.25" customHeight="1"/>
  <cols>
    <col min="1" max="1" width="13.75" customWidth="1"/>
    <col min="2" max="2" width="18.75" customWidth="1"/>
    <col min="3" max="3" width="10.875" customWidth="1"/>
    <col min="4" max="4" width="10.75" customWidth="1"/>
    <col min="5" max="5" width="12.375" customWidth="1"/>
    <col min="6" max="6" width="13" customWidth="1"/>
    <col min="7" max="7" width="14.25" customWidth="1"/>
    <col min="8" max="8" width="13.75" customWidth="1"/>
    <col min="9" max="9" width="8.375" customWidth="1"/>
    <col min="10" max="10" width="8.125" customWidth="1"/>
    <col min="11" max="11" width="14.125" customWidth="1"/>
    <col min="12" max="12" width="10.75" customWidth="1"/>
    <col min="13" max="13" width="15.25" customWidth="1"/>
    <col min="14" max="14" width="9.25" customWidth="1"/>
    <col min="15" max="15" width="9.625" customWidth="1"/>
    <col min="16" max="16" width="11.75" customWidth="1"/>
    <col min="17" max="17" width="12.625" customWidth="1"/>
    <col min="18" max="18" width="13.75" customWidth="1"/>
    <col min="19" max="19" width="16" customWidth="1"/>
  </cols>
  <sheetData>
    <row r="1" ht="19.5" customHeight="1" spans="10:19">
      <c r="J1" s="279"/>
      <c r="O1" s="156"/>
      <c r="P1" s="156"/>
      <c r="Q1" s="156"/>
      <c r="R1" s="156"/>
      <c r="S1" s="138" t="s">
        <v>53</v>
      </c>
    </row>
    <row r="2" ht="57.75" customHeight="1" spans="1:19">
      <c r="A2" s="227" t="s">
        <v>54</v>
      </c>
      <c r="B2" s="285"/>
      <c r="C2" s="285"/>
      <c r="D2" s="285"/>
      <c r="E2" s="285"/>
      <c r="F2" s="285"/>
      <c r="G2" s="285"/>
      <c r="H2" s="285"/>
      <c r="I2" s="285"/>
      <c r="J2" s="285"/>
      <c r="K2" s="285"/>
      <c r="L2" s="285"/>
      <c r="M2" s="285"/>
      <c r="N2" s="285"/>
      <c r="O2" s="302"/>
      <c r="P2" s="302"/>
      <c r="Q2" s="302"/>
      <c r="R2" s="302"/>
      <c r="S2" s="302"/>
    </row>
    <row r="3" ht="21" customHeight="1" spans="1:19">
      <c r="A3" s="120" t="str">
        <f>"单位名称："&amp;"迪庆藏族自治州藏学研究院"</f>
        <v>单位名称：迪庆藏族自治州藏学研究院</v>
      </c>
      <c r="B3" s="90"/>
      <c r="C3" s="90"/>
      <c r="D3" s="90"/>
      <c r="E3" s="90"/>
      <c r="F3" s="90"/>
      <c r="G3" s="90"/>
      <c r="H3" s="90"/>
      <c r="I3" s="90"/>
      <c r="J3" s="160"/>
      <c r="K3" s="90"/>
      <c r="L3" s="90"/>
      <c r="M3" s="90"/>
      <c r="N3" s="90"/>
      <c r="O3" s="160"/>
      <c r="P3" s="160"/>
      <c r="Q3" s="160"/>
      <c r="R3" s="160"/>
      <c r="S3" s="174" t="s">
        <v>2</v>
      </c>
    </row>
    <row r="4" ht="18.75" customHeight="1" spans="1:19">
      <c r="A4" s="286" t="s">
        <v>55</v>
      </c>
      <c r="B4" s="287" t="s">
        <v>56</v>
      </c>
      <c r="C4" s="287" t="s">
        <v>57</v>
      </c>
      <c r="D4" s="288" t="s">
        <v>58</v>
      </c>
      <c r="E4" s="289"/>
      <c r="F4" s="289"/>
      <c r="G4" s="289"/>
      <c r="H4" s="289"/>
      <c r="I4" s="289"/>
      <c r="J4" s="303"/>
      <c r="K4" s="289"/>
      <c r="L4" s="289"/>
      <c r="M4" s="289"/>
      <c r="N4" s="283"/>
      <c r="O4" s="288" t="s">
        <v>46</v>
      </c>
      <c r="P4" s="288"/>
      <c r="Q4" s="288"/>
      <c r="R4" s="288"/>
      <c r="S4" s="306"/>
    </row>
    <row r="5" ht="19.5" customHeight="1" spans="1:19">
      <c r="A5" s="290"/>
      <c r="B5" s="291"/>
      <c r="C5" s="291"/>
      <c r="D5" s="292" t="s">
        <v>59</v>
      </c>
      <c r="E5" s="292" t="s">
        <v>60</v>
      </c>
      <c r="F5" s="292" t="s">
        <v>61</v>
      </c>
      <c r="G5" s="292" t="s">
        <v>62</v>
      </c>
      <c r="H5" s="292" t="s">
        <v>63</v>
      </c>
      <c r="I5" s="304" t="s">
        <v>64</v>
      </c>
      <c r="J5" s="304"/>
      <c r="K5" s="304"/>
      <c r="L5" s="304"/>
      <c r="M5" s="304"/>
      <c r="N5" s="295"/>
      <c r="O5" s="292" t="s">
        <v>59</v>
      </c>
      <c r="P5" s="292" t="s">
        <v>60</v>
      </c>
      <c r="Q5" s="292" t="s">
        <v>61</v>
      </c>
      <c r="R5" s="292" t="s">
        <v>62</v>
      </c>
      <c r="S5" s="292" t="s">
        <v>65</v>
      </c>
    </row>
    <row r="6" ht="28.5" customHeight="1" spans="1:19">
      <c r="A6" s="293"/>
      <c r="B6" s="294"/>
      <c r="C6" s="294"/>
      <c r="D6" s="295"/>
      <c r="E6" s="295"/>
      <c r="F6" s="295"/>
      <c r="G6" s="295"/>
      <c r="H6" s="295"/>
      <c r="I6" s="294" t="s">
        <v>59</v>
      </c>
      <c r="J6" s="294" t="s">
        <v>66</v>
      </c>
      <c r="K6" s="294" t="s">
        <v>67</v>
      </c>
      <c r="L6" s="294" t="s">
        <v>68</v>
      </c>
      <c r="M6" s="294" t="s">
        <v>69</v>
      </c>
      <c r="N6" s="294" t="s">
        <v>70</v>
      </c>
      <c r="O6" s="305"/>
      <c r="P6" s="305"/>
      <c r="Q6" s="305"/>
      <c r="R6" s="305"/>
      <c r="S6" s="295"/>
    </row>
    <row r="7" ht="20.25" customHeight="1" spans="1:19">
      <c r="A7" s="296">
        <v>1</v>
      </c>
      <c r="B7" s="296">
        <v>2</v>
      </c>
      <c r="C7" s="296">
        <v>3</v>
      </c>
      <c r="D7" s="296">
        <v>4</v>
      </c>
      <c r="E7" s="296">
        <v>5</v>
      </c>
      <c r="F7" s="296">
        <v>6</v>
      </c>
      <c r="G7" s="296">
        <v>7</v>
      </c>
      <c r="H7" s="296">
        <v>8</v>
      </c>
      <c r="I7" s="296">
        <v>9</v>
      </c>
      <c r="J7" s="296">
        <v>10</v>
      </c>
      <c r="K7" s="296">
        <v>11</v>
      </c>
      <c r="L7" s="296">
        <v>12</v>
      </c>
      <c r="M7" s="296">
        <v>13</v>
      </c>
      <c r="N7" s="296">
        <v>14</v>
      </c>
      <c r="O7" s="296">
        <v>15</v>
      </c>
      <c r="P7" s="296">
        <v>16</v>
      </c>
      <c r="Q7" s="296">
        <v>17</v>
      </c>
      <c r="R7" s="296">
        <v>18</v>
      </c>
      <c r="S7" s="296">
        <v>19</v>
      </c>
    </row>
    <row r="8" ht="22.5" customHeight="1" spans="1:19">
      <c r="A8" s="297" t="s">
        <v>71</v>
      </c>
      <c r="B8" s="298" t="s">
        <v>72</v>
      </c>
      <c r="C8" s="299">
        <v>4790207.19</v>
      </c>
      <c r="D8" s="299">
        <v>4693726.89</v>
      </c>
      <c r="E8" s="300">
        <v>4693726.89</v>
      </c>
      <c r="F8" s="300"/>
      <c r="G8" s="300"/>
      <c r="H8" s="300"/>
      <c r="I8" s="300"/>
      <c r="J8" s="300"/>
      <c r="K8" s="300"/>
      <c r="L8" s="300"/>
      <c r="M8" s="300"/>
      <c r="N8" s="300"/>
      <c r="O8" s="272">
        <v>96480.3</v>
      </c>
      <c r="P8" s="272">
        <v>96480.3</v>
      </c>
      <c r="Q8" s="272"/>
      <c r="R8" s="272"/>
      <c r="S8" s="272"/>
    </row>
    <row r="9" ht="22.5" customHeight="1" spans="1:19">
      <c r="A9" s="45" t="s">
        <v>57</v>
      </c>
      <c r="B9" s="301"/>
      <c r="C9" s="300">
        <v>4790207.19</v>
      </c>
      <c r="D9" s="300">
        <v>4693726.89</v>
      </c>
      <c r="E9" s="300">
        <v>4693726.89</v>
      </c>
      <c r="F9" s="300"/>
      <c r="G9" s="300"/>
      <c r="H9" s="300"/>
      <c r="I9" s="300"/>
      <c r="J9" s="300"/>
      <c r="K9" s="300"/>
      <c r="L9" s="300"/>
      <c r="M9" s="300"/>
      <c r="N9" s="300"/>
      <c r="O9" s="272">
        <v>96480.3</v>
      </c>
      <c r="P9" s="272">
        <v>96480.3</v>
      </c>
      <c r="Q9" s="272"/>
      <c r="R9" s="272"/>
      <c r="S9" s="272"/>
    </row>
  </sheetData>
  <mergeCells count="18">
    <mergeCell ref="A2:S2"/>
    <mergeCell ref="A3:D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55"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C3"/>
  <sheetViews>
    <sheetView showZeros="0" workbookViewId="0">
      <selection activeCell="C14" sqref="C14"/>
    </sheetView>
  </sheetViews>
  <sheetFormatPr defaultColWidth="10" defaultRowHeight="15" customHeight="1" outlineLevelRow="2" outlineLevelCol="2"/>
  <cols>
    <col min="2" max="2" width="49.2833333333333" customWidth="1"/>
    <col min="3" max="3" width="55.2833333333333" customWidth="1"/>
  </cols>
  <sheetData>
    <row r="1" ht="51" customHeight="1" spans="1:3">
      <c r="A1" s="1" t="s">
        <v>536</v>
      </c>
      <c r="B1" s="2"/>
      <c r="C1" s="2"/>
    </row>
    <row r="2" ht="24" customHeight="1" spans="1:3">
      <c r="A2" s="3" t="s">
        <v>537</v>
      </c>
      <c r="B2" s="4" t="s">
        <v>192</v>
      </c>
      <c r="C2" s="4" t="s">
        <v>194</v>
      </c>
    </row>
    <row r="3" ht="22.5" customHeight="1" spans="1:3">
      <c r="A3" s="5">
        <f>ROW()-2</f>
        <v>1</v>
      </c>
      <c r="B3" s="6" t="s">
        <v>72</v>
      </c>
      <c r="C3" s="6" t="s">
        <v>277</v>
      </c>
    </row>
  </sheetData>
  <mergeCells count="1">
    <mergeCell ref="A1:C1"/>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32"/>
  <sheetViews>
    <sheetView showZeros="0" topLeftCell="A10" workbookViewId="0">
      <selection activeCell="I6" sqref="I6"/>
    </sheetView>
  </sheetViews>
  <sheetFormatPr defaultColWidth="10.7083333333333" defaultRowHeight="14.25" customHeight="1"/>
  <cols>
    <col min="1" max="1" width="12.125" customWidth="1"/>
    <col min="2" max="2" width="28" customWidth="1"/>
    <col min="3" max="3" width="14.625" customWidth="1"/>
    <col min="4" max="4" width="14.375" customWidth="1"/>
    <col min="5" max="5" width="13.75" customWidth="1"/>
    <col min="6" max="6" width="12.625" customWidth="1"/>
    <col min="7" max="7" width="14.25" customWidth="1"/>
    <col min="8" max="8" width="16.375" customWidth="1"/>
    <col min="9" max="9" width="10.75" customWidth="1"/>
    <col min="10" max="10" width="11" customWidth="1"/>
    <col min="11" max="11" width="13" customWidth="1"/>
    <col min="12" max="12" width="15.625" customWidth="1"/>
    <col min="13" max="13" width="13.625" customWidth="1"/>
    <col min="14" max="14" width="15.875" customWidth="1"/>
    <col min="15" max="15" width="11.375" customWidth="1"/>
  </cols>
  <sheetData>
    <row r="1" ht="19.5" customHeight="1" spans="4:15">
      <c r="D1" s="279"/>
      <c r="H1" s="279"/>
      <c r="J1" s="279"/>
      <c r="O1" s="118" t="s">
        <v>73</v>
      </c>
    </row>
    <row r="2" ht="42" customHeight="1" spans="1:15">
      <c r="A2" s="86" t="s">
        <v>74</v>
      </c>
      <c r="B2" s="280"/>
      <c r="C2" s="280"/>
      <c r="D2" s="280"/>
      <c r="E2" s="280"/>
      <c r="F2" s="280"/>
      <c r="G2" s="280"/>
      <c r="H2" s="280"/>
      <c r="I2" s="280"/>
      <c r="J2" s="280"/>
      <c r="K2" s="280"/>
      <c r="L2" s="280"/>
      <c r="M2" s="280"/>
      <c r="N2" s="280"/>
      <c r="O2" s="280"/>
    </row>
    <row r="3" ht="24" customHeight="1" spans="1:15">
      <c r="A3" s="281" t="str">
        <f>"单位名称："&amp;"迪庆藏族自治州藏学研究院"</f>
        <v>单位名称：迪庆藏族自治州藏学研究院</v>
      </c>
      <c r="B3" s="282"/>
      <c r="C3" s="155"/>
      <c r="D3" s="84"/>
      <c r="E3" s="155"/>
      <c r="F3" s="155"/>
      <c r="G3" s="155"/>
      <c r="H3" s="84"/>
      <c r="I3" s="155"/>
      <c r="J3" s="84"/>
      <c r="K3" s="155"/>
      <c r="L3" s="155"/>
      <c r="M3" s="284"/>
      <c r="N3" s="284"/>
      <c r="O3" s="188" t="s">
        <v>2</v>
      </c>
    </row>
    <row r="4" ht="19.5" customHeight="1" spans="1:15">
      <c r="A4" s="92" t="s">
        <v>75</v>
      </c>
      <c r="B4" s="92" t="s">
        <v>76</v>
      </c>
      <c r="C4" s="92" t="s">
        <v>57</v>
      </c>
      <c r="D4" s="94" t="s">
        <v>60</v>
      </c>
      <c r="E4" s="146" t="s">
        <v>77</v>
      </c>
      <c r="F4" s="147" t="s">
        <v>78</v>
      </c>
      <c r="G4" s="92" t="s">
        <v>61</v>
      </c>
      <c r="H4" s="92" t="s">
        <v>62</v>
      </c>
      <c r="I4" s="92" t="s">
        <v>79</v>
      </c>
      <c r="J4" s="94" t="s">
        <v>80</v>
      </c>
      <c r="K4" s="95"/>
      <c r="L4" s="95"/>
      <c r="M4" s="95"/>
      <c r="N4" s="95"/>
      <c r="O4" s="96"/>
    </row>
    <row r="5" ht="33.75" customHeight="1" spans="1:15">
      <c r="A5" s="100"/>
      <c r="B5" s="100"/>
      <c r="C5" s="100"/>
      <c r="D5" s="255" t="s">
        <v>59</v>
      </c>
      <c r="E5" s="181" t="s">
        <v>77</v>
      </c>
      <c r="F5" s="181" t="s">
        <v>78</v>
      </c>
      <c r="G5" s="100"/>
      <c r="H5" s="100"/>
      <c r="I5" s="100"/>
      <c r="J5" s="255" t="s">
        <v>59</v>
      </c>
      <c r="K5" s="126" t="s">
        <v>81</v>
      </c>
      <c r="L5" s="126" t="s">
        <v>82</v>
      </c>
      <c r="M5" s="126" t="s">
        <v>83</v>
      </c>
      <c r="N5" s="126" t="s">
        <v>84</v>
      </c>
      <c r="O5" s="126" t="s">
        <v>85</v>
      </c>
    </row>
    <row r="6" ht="20.25" customHeight="1" spans="1:15">
      <c r="A6" s="209">
        <v>1</v>
      </c>
      <c r="B6" s="209">
        <v>2</v>
      </c>
      <c r="C6" s="255">
        <v>3</v>
      </c>
      <c r="D6" s="255">
        <v>4</v>
      </c>
      <c r="E6" s="255">
        <v>5</v>
      </c>
      <c r="F6" s="255">
        <v>6</v>
      </c>
      <c r="G6" s="255">
        <v>7</v>
      </c>
      <c r="H6" s="255">
        <v>8</v>
      </c>
      <c r="I6" s="255">
        <v>9</v>
      </c>
      <c r="J6" s="255">
        <v>10</v>
      </c>
      <c r="K6" s="255">
        <v>11</v>
      </c>
      <c r="L6" s="255">
        <v>12</v>
      </c>
      <c r="M6" s="255">
        <v>13</v>
      </c>
      <c r="N6" s="255">
        <v>14</v>
      </c>
      <c r="O6" s="255">
        <v>15</v>
      </c>
    </row>
    <row r="7" ht="22.5" customHeight="1" spans="1:15">
      <c r="A7" s="273" t="s">
        <v>86</v>
      </c>
      <c r="B7" s="273" t="s">
        <v>87</v>
      </c>
      <c r="C7" s="61">
        <v>23400</v>
      </c>
      <c r="D7" s="61">
        <v>23400</v>
      </c>
      <c r="E7" s="61">
        <v>23400</v>
      </c>
      <c r="F7" s="61"/>
      <c r="G7" s="61"/>
      <c r="H7" s="61"/>
      <c r="I7" s="61"/>
      <c r="J7" s="61"/>
      <c r="K7" s="61"/>
      <c r="L7" s="61"/>
      <c r="M7" s="61"/>
      <c r="N7" s="61"/>
      <c r="O7" s="61"/>
    </row>
    <row r="8" ht="22.5" customHeight="1" spans="1:15">
      <c r="A8" s="273" t="s">
        <v>88</v>
      </c>
      <c r="B8" s="273" t="str">
        <f>"  "&amp;"其他一般公共服务支出"</f>
        <v>  其他一般公共服务支出</v>
      </c>
      <c r="C8" s="61">
        <v>23400</v>
      </c>
      <c r="D8" s="61">
        <v>23400</v>
      </c>
      <c r="E8" s="61">
        <v>23400</v>
      </c>
      <c r="F8" s="61"/>
      <c r="G8" s="61"/>
      <c r="H8" s="61"/>
      <c r="I8" s="61"/>
      <c r="J8" s="61"/>
      <c r="K8" s="61"/>
      <c r="L8" s="61"/>
      <c r="M8" s="61"/>
      <c r="N8" s="61"/>
      <c r="O8" s="61"/>
    </row>
    <row r="9" ht="22.5" customHeight="1" spans="1:15">
      <c r="A9" s="273" t="s">
        <v>89</v>
      </c>
      <c r="B9" s="273" t="str">
        <f>"    "&amp;"其他一般公共服务支出"</f>
        <v>    其他一般公共服务支出</v>
      </c>
      <c r="C9" s="61">
        <v>23400</v>
      </c>
      <c r="D9" s="61">
        <v>23400</v>
      </c>
      <c r="E9" s="61">
        <v>23400</v>
      </c>
      <c r="F9" s="61"/>
      <c r="G9" s="61"/>
      <c r="H9" s="61"/>
      <c r="I9" s="61"/>
      <c r="J9" s="61"/>
      <c r="K9" s="61"/>
      <c r="L9" s="61"/>
      <c r="M9" s="61"/>
      <c r="N9" s="61"/>
      <c r="O9" s="61"/>
    </row>
    <row r="10" ht="22.5" customHeight="1" spans="1:15">
      <c r="A10" s="273" t="s">
        <v>90</v>
      </c>
      <c r="B10" s="273" t="s">
        <v>91</v>
      </c>
      <c r="C10" s="61">
        <v>3544071.64</v>
      </c>
      <c r="D10" s="61">
        <v>3544071.64</v>
      </c>
      <c r="E10" s="61">
        <v>3314071.64</v>
      </c>
      <c r="F10" s="61">
        <v>230000</v>
      </c>
      <c r="G10" s="61"/>
      <c r="H10" s="61"/>
      <c r="I10" s="61"/>
      <c r="J10" s="61"/>
      <c r="K10" s="61"/>
      <c r="L10" s="61"/>
      <c r="M10" s="61"/>
      <c r="N10" s="61"/>
      <c r="O10" s="61"/>
    </row>
    <row r="11" ht="22.5" customHeight="1" spans="1:15">
      <c r="A11" s="273" t="s">
        <v>92</v>
      </c>
      <c r="B11" s="273" t="str">
        <f>"  "&amp;"文化和旅游"</f>
        <v>  文化和旅游</v>
      </c>
      <c r="C11" s="61">
        <v>3544071.64</v>
      </c>
      <c r="D11" s="61">
        <v>3544071.64</v>
      </c>
      <c r="E11" s="61">
        <v>3314071.64</v>
      </c>
      <c r="F11" s="61">
        <v>230000</v>
      </c>
      <c r="G11" s="61"/>
      <c r="H11" s="61"/>
      <c r="I11" s="61"/>
      <c r="J11" s="61"/>
      <c r="K11" s="61"/>
      <c r="L11" s="61"/>
      <c r="M11" s="61"/>
      <c r="N11" s="61"/>
      <c r="O11" s="61"/>
    </row>
    <row r="12" ht="22.5" customHeight="1" spans="1:15">
      <c r="A12" s="273" t="s">
        <v>93</v>
      </c>
      <c r="B12" s="273" t="str">
        <f>"    "&amp;"文化创作与保护"</f>
        <v>    文化创作与保护</v>
      </c>
      <c r="C12" s="61">
        <v>3544071.64</v>
      </c>
      <c r="D12" s="61">
        <v>3544071.64</v>
      </c>
      <c r="E12" s="61">
        <v>3314071.64</v>
      </c>
      <c r="F12" s="61">
        <v>230000</v>
      </c>
      <c r="G12" s="61"/>
      <c r="H12" s="61"/>
      <c r="I12" s="61"/>
      <c r="J12" s="61"/>
      <c r="K12" s="61"/>
      <c r="L12" s="61"/>
      <c r="M12" s="61"/>
      <c r="N12" s="61"/>
      <c r="O12" s="61"/>
    </row>
    <row r="13" ht="22.5" customHeight="1" spans="1:15">
      <c r="A13" s="273" t="s">
        <v>94</v>
      </c>
      <c r="B13" s="273" t="s">
        <v>95</v>
      </c>
      <c r="C13" s="61">
        <v>450948.96</v>
      </c>
      <c r="D13" s="61">
        <v>450948.96</v>
      </c>
      <c r="E13" s="61">
        <v>450948.96</v>
      </c>
      <c r="F13" s="61"/>
      <c r="G13" s="61"/>
      <c r="H13" s="61"/>
      <c r="I13" s="61"/>
      <c r="J13" s="61"/>
      <c r="K13" s="61"/>
      <c r="L13" s="61"/>
      <c r="M13" s="61"/>
      <c r="N13" s="61"/>
      <c r="O13" s="61"/>
    </row>
    <row r="14" ht="22.5" customHeight="1" spans="1:15">
      <c r="A14" s="273" t="s">
        <v>96</v>
      </c>
      <c r="B14" s="273" t="str">
        <f>"  "&amp;"行政事业单位养老支出"</f>
        <v>  行政事业单位养老支出</v>
      </c>
      <c r="C14" s="61">
        <v>442632.96</v>
      </c>
      <c r="D14" s="61">
        <v>442632.96</v>
      </c>
      <c r="E14" s="61">
        <v>442632.96</v>
      </c>
      <c r="F14" s="61"/>
      <c r="G14" s="61"/>
      <c r="H14" s="61"/>
      <c r="I14" s="61"/>
      <c r="J14" s="61"/>
      <c r="K14" s="61"/>
      <c r="L14" s="61"/>
      <c r="M14" s="61"/>
      <c r="N14" s="61"/>
      <c r="O14" s="61"/>
    </row>
    <row r="15" ht="22.5" customHeight="1" spans="1:15">
      <c r="A15" s="273" t="s">
        <v>97</v>
      </c>
      <c r="B15" s="273" t="str">
        <f>"    "&amp;"机关事业单位基本养老保险缴费支出"</f>
        <v>    机关事业单位基本养老保险缴费支出</v>
      </c>
      <c r="C15" s="61">
        <v>438632.96</v>
      </c>
      <c r="D15" s="61">
        <v>438632.96</v>
      </c>
      <c r="E15" s="61">
        <v>438632.96</v>
      </c>
      <c r="F15" s="61"/>
      <c r="G15" s="61"/>
      <c r="H15" s="61"/>
      <c r="I15" s="61"/>
      <c r="J15" s="61"/>
      <c r="K15" s="61"/>
      <c r="L15" s="61"/>
      <c r="M15" s="61"/>
      <c r="N15" s="61"/>
      <c r="O15" s="61"/>
    </row>
    <row r="16" ht="22.5" customHeight="1" spans="1:15">
      <c r="A16" s="273" t="s">
        <v>98</v>
      </c>
      <c r="B16" s="273" t="str">
        <f>"    "&amp;"机关事业单位职业年金缴费支出"</f>
        <v>    机关事业单位职业年金缴费支出</v>
      </c>
      <c r="C16" s="61"/>
      <c r="D16" s="61"/>
      <c r="E16" s="61"/>
      <c r="F16" s="61"/>
      <c r="G16" s="61"/>
      <c r="H16" s="61"/>
      <c r="I16" s="61"/>
      <c r="J16" s="61"/>
      <c r="K16" s="61"/>
      <c r="L16" s="61"/>
      <c r="M16" s="61"/>
      <c r="N16" s="61"/>
      <c r="O16" s="61"/>
    </row>
    <row r="17" ht="22.5" customHeight="1" spans="1:15">
      <c r="A17" s="273" t="s">
        <v>99</v>
      </c>
      <c r="B17" s="273" t="str">
        <f>"    "&amp;"其他行政事业单位养老支出"</f>
        <v>    其他行政事业单位养老支出</v>
      </c>
      <c r="C17" s="61">
        <v>4000</v>
      </c>
      <c r="D17" s="61">
        <v>4000</v>
      </c>
      <c r="E17" s="61">
        <v>4000</v>
      </c>
      <c r="F17" s="61"/>
      <c r="G17" s="61"/>
      <c r="H17" s="61"/>
      <c r="I17" s="61"/>
      <c r="J17" s="61"/>
      <c r="K17" s="61"/>
      <c r="L17" s="61"/>
      <c r="M17" s="61"/>
      <c r="N17" s="61"/>
      <c r="O17" s="61"/>
    </row>
    <row r="18" ht="22.5" customHeight="1" spans="1:15">
      <c r="A18" s="273" t="s">
        <v>100</v>
      </c>
      <c r="B18" s="273" t="str">
        <f>"  "&amp;"抚恤"</f>
        <v>  抚恤</v>
      </c>
      <c r="C18" s="61">
        <v>8316</v>
      </c>
      <c r="D18" s="61">
        <v>8316</v>
      </c>
      <c r="E18" s="61">
        <v>8316</v>
      </c>
      <c r="F18" s="61"/>
      <c r="G18" s="61"/>
      <c r="H18" s="61"/>
      <c r="I18" s="61"/>
      <c r="J18" s="61"/>
      <c r="K18" s="61"/>
      <c r="L18" s="61"/>
      <c r="M18" s="61"/>
      <c r="N18" s="61"/>
      <c r="O18" s="61"/>
    </row>
    <row r="19" ht="22.5" customHeight="1" spans="1:15">
      <c r="A19" s="273" t="s">
        <v>101</v>
      </c>
      <c r="B19" s="273" t="str">
        <f>"    "&amp;"死亡抚恤"</f>
        <v>    死亡抚恤</v>
      </c>
      <c r="C19" s="61">
        <v>8316</v>
      </c>
      <c r="D19" s="61">
        <v>8316</v>
      </c>
      <c r="E19" s="61">
        <v>8316</v>
      </c>
      <c r="F19" s="61"/>
      <c r="G19" s="61"/>
      <c r="H19" s="61"/>
      <c r="I19" s="61"/>
      <c r="J19" s="61"/>
      <c r="K19" s="61"/>
      <c r="L19" s="61"/>
      <c r="M19" s="61"/>
      <c r="N19" s="61"/>
      <c r="O19" s="61"/>
    </row>
    <row r="20" ht="22.5" customHeight="1" spans="1:15">
      <c r="A20" s="273" t="s">
        <v>102</v>
      </c>
      <c r="B20" s="273" t="s">
        <v>103</v>
      </c>
      <c r="C20" s="61">
        <v>329171.57</v>
      </c>
      <c r="D20" s="61">
        <v>329171.57</v>
      </c>
      <c r="E20" s="61">
        <v>329171.57</v>
      </c>
      <c r="F20" s="61"/>
      <c r="G20" s="61"/>
      <c r="H20" s="61"/>
      <c r="I20" s="61"/>
      <c r="J20" s="61"/>
      <c r="K20" s="61"/>
      <c r="L20" s="61"/>
      <c r="M20" s="61"/>
      <c r="N20" s="61"/>
      <c r="O20" s="61"/>
    </row>
    <row r="21" ht="22.5" customHeight="1" spans="1:15">
      <c r="A21" s="273" t="s">
        <v>104</v>
      </c>
      <c r="B21" s="273" t="str">
        <f>"  "&amp;"行政事业单位医疗"</f>
        <v>  行政事业单位医疗</v>
      </c>
      <c r="C21" s="61">
        <v>329171.57</v>
      </c>
      <c r="D21" s="61">
        <v>329171.57</v>
      </c>
      <c r="E21" s="61">
        <v>329171.57</v>
      </c>
      <c r="F21" s="61"/>
      <c r="G21" s="61"/>
      <c r="H21" s="61"/>
      <c r="I21" s="61"/>
      <c r="J21" s="61"/>
      <c r="K21" s="61"/>
      <c r="L21" s="61"/>
      <c r="M21" s="61"/>
      <c r="N21" s="61"/>
      <c r="O21" s="61"/>
    </row>
    <row r="22" ht="22.5" customHeight="1" spans="1:15">
      <c r="A22" s="273" t="s">
        <v>105</v>
      </c>
      <c r="B22" s="273" t="str">
        <f>"    "&amp;"行政单位医疗"</f>
        <v>    行政单位医疗</v>
      </c>
      <c r="C22" s="61"/>
      <c r="D22" s="61"/>
      <c r="E22" s="61"/>
      <c r="F22" s="61"/>
      <c r="G22" s="61"/>
      <c r="H22" s="61"/>
      <c r="I22" s="61"/>
      <c r="J22" s="61"/>
      <c r="K22" s="61"/>
      <c r="L22" s="61"/>
      <c r="M22" s="61"/>
      <c r="N22" s="61"/>
      <c r="O22" s="61"/>
    </row>
    <row r="23" ht="22.5" customHeight="1" spans="1:15">
      <c r="A23" s="273" t="s">
        <v>106</v>
      </c>
      <c r="B23" s="273" t="str">
        <f>"    "&amp;"事业单位医疗"</f>
        <v>    事业单位医疗</v>
      </c>
      <c r="C23" s="61">
        <v>201320.1</v>
      </c>
      <c r="D23" s="61">
        <v>201320.1</v>
      </c>
      <c r="E23" s="61">
        <v>201320.1</v>
      </c>
      <c r="F23" s="61"/>
      <c r="G23" s="61"/>
      <c r="H23" s="61"/>
      <c r="I23" s="61"/>
      <c r="J23" s="61"/>
      <c r="K23" s="61"/>
      <c r="L23" s="61"/>
      <c r="M23" s="61"/>
      <c r="N23" s="61"/>
      <c r="O23" s="61"/>
    </row>
    <row r="24" ht="22.5" customHeight="1" spans="1:15">
      <c r="A24" s="273" t="s">
        <v>107</v>
      </c>
      <c r="B24" s="273" t="str">
        <f>"    "&amp;"公务员医疗补助"</f>
        <v>    公务员医疗补助</v>
      </c>
      <c r="C24" s="61">
        <v>117400.56</v>
      </c>
      <c r="D24" s="61">
        <v>117400.56</v>
      </c>
      <c r="E24" s="61">
        <v>117400.56</v>
      </c>
      <c r="F24" s="61"/>
      <c r="G24" s="61"/>
      <c r="H24" s="61"/>
      <c r="I24" s="61"/>
      <c r="J24" s="61"/>
      <c r="K24" s="61"/>
      <c r="L24" s="61"/>
      <c r="M24" s="61"/>
      <c r="N24" s="61"/>
      <c r="O24" s="61"/>
    </row>
    <row r="25" ht="22.5" customHeight="1" spans="1:15">
      <c r="A25" s="273" t="s">
        <v>108</v>
      </c>
      <c r="B25" s="273" t="str">
        <f>"    "&amp;"其他行政事业单位医疗支出"</f>
        <v>    其他行政事业单位医疗支出</v>
      </c>
      <c r="C25" s="61">
        <v>10450.91</v>
      </c>
      <c r="D25" s="61">
        <v>10450.91</v>
      </c>
      <c r="E25" s="61">
        <v>10450.91</v>
      </c>
      <c r="F25" s="61"/>
      <c r="G25" s="61"/>
      <c r="H25" s="61"/>
      <c r="I25" s="61"/>
      <c r="J25" s="61"/>
      <c r="K25" s="61"/>
      <c r="L25" s="61"/>
      <c r="M25" s="61"/>
      <c r="N25" s="61"/>
      <c r="O25" s="61"/>
    </row>
    <row r="26" ht="22.5" customHeight="1" spans="1:15">
      <c r="A26" s="273" t="s">
        <v>109</v>
      </c>
      <c r="B26" s="273" t="s">
        <v>110</v>
      </c>
      <c r="C26" s="61">
        <v>96480.3</v>
      </c>
      <c r="D26" s="61">
        <v>96480.3</v>
      </c>
      <c r="E26" s="61"/>
      <c r="F26" s="61">
        <v>96480.3</v>
      </c>
      <c r="G26" s="61"/>
      <c r="H26" s="61"/>
      <c r="I26" s="61"/>
      <c r="J26" s="61"/>
      <c r="K26" s="61"/>
      <c r="L26" s="61"/>
      <c r="M26" s="61"/>
      <c r="N26" s="61"/>
      <c r="O26" s="61"/>
    </row>
    <row r="27" ht="22.5" customHeight="1" spans="1:15">
      <c r="A27" s="273" t="s">
        <v>111</v>
      </c>
      <c r="B27" s="273" t="str">
        <f>"  "&amp;"其他农林水支出"</f>
        <v>  其他农林水支出</v>
      </c>
      <c r="C27" s="61">
        <v>96480.3</v>
      </c>
      <c r="D27" s="61">
        <v>96480.3</v>
      </c>
      <c r="E27" s="61"/>
      <c r="F27" s="61">
        <v>96480.3</v>
      </c>
      <c r="G27" s="61"/>
      <c r="H27" s="61"/>
      <c r="I27" s="61"/>
      <c r="J27" s="61"/>
      <c r="K27" s="61"/>
      <c r="L27" s="61"/>
      <c r="M27" s="61"/>
      <c r="N27" s="61"/>
      <c r="O27" s="61"/>
    </row>
    <row r="28" ht="22.5" customHeight="1" spans="1:15">
      <c r="A28" s="273" t="s">
        <v>112</v>
      </c>
      <c r="B28" s="273" t="str">
        <f>"    "&amp;"其他农林水支出"</f>
        <v>    其他农林水支出</v>
      </c>
      <c r="C28" s="61">
        <v>96480.3</v>
      </c>
      <c r="D28" s="61">
        <v>96480.3</v>
      </c>
      <c r="E28" s="61"/>
      <c r="F28" s="61">
        <v>96480.3</v>
      </c>
      <c r="G28" s="61"/>
      <c r="H28" s="61"/>
      <c r="I28" s="61"/>
      <c r="J28" s="61"/>
      <c r="K28" s="61"/>
      <c r="L28" s="61"/>
      <c r="M28" s="61"/>
      <c r="N28" s="61"/>
      <c r="O28" s="61"/>
    </row>
    <row r="29" ht="22.5" customHeight="1" spans="1:15">
      <c r="A29" s="273" t="s">
        <v>113</v>
      </c>
      <c r="B29" s="273" t="s">
        <v>114</v>
      </c>
      <c r="C29" s="61">
        <v>346134.72</v>
      </c>
      <c r="D29" s="61">
        <v>346134.72</v>
      </c>
      <c r="E29" s="61">
        <v>346134.72</v>
      </c>
      <c r="F29" s="61"/>
      <c r="G29" s="61"/>
      <c r="H29" s="61"/>
      <c r="I29" s="61"/>
      <c r="J29" s="61"/>
      <c r="K29" s="61"/>
      <c r="L29" s="61"/>
      <c r="M29" s="61"/>
      <c r="N29" s="61"/>
      <c r="O29" s="61"/>
    </row>
    <row r="30" ht="22.5" customHeight="1" spans="1:15">
      <c r="A30" s="273" t="s">
        <v>115</v>
      </c>
      <c r="B30" s="273" t="str">
        <f>"  "&amp;"住房改革支出"</f>
        <v>  住房改革支出</v>
      </c>
      <c r="C30" s="61">
        <v>346134.72</v>
      </c>
      <c r="D30" s="61">
        <v>346134.72</v>
      </c>
      <c r="E30" s="61">
        <v>346134.72</v>
      </c>
      <c r="F30" s="61"/>
      <c r="G30" s="61"/>
      <c r="H30" s="61"/>
      <c r="I30" s="61"/>
      <c r="J30" s="61"/>
      <c r="K30" s="61"/>
      <c r="L30" s="61"/>
      <c r="M30" s="61"/>
      <c r="N30" s="61"/>
      <c r="O30" s="61"/>
    </row>
    <row r="31" ht="22.5" customHeight="1" spans="1:15">
      <c r="A31" s="273" t="s">
        <v>116</v>
      </c>
      <c r="B31" s="273" t="str">
        <f>"    "&amp;"住房公积金"</f>
        <v>    住房公积金</v>
      </c>
      <c r="C31" s="61">
        <v>346134.72</v>
      </c>
      <c r="D31" s="61">
        <v>346134.72</v>
      </c>
      <c r="E31" s="61">
        <v>346134.72</v>
      </c>
      <c r="F31" s="61"/>
      <c r="G31" s="61"/>
      <c r="H31" s="61"/>
      <c r="I31" s="61"/>
      <c r="J31" s="61"/>
      <c r="K31" s="61"/>
      <c r="L31" s="61"/>
      <c r="M31" s="61"/>
      <c r="N31" s="61"/>
      <c r="O31" s="61"/>
    </row>
    <row r="32" ht="22.5" customHeight="1" spans="1:15">
      <c r="A32" s="114" t="s">
        <v>117</v>
      </c>
      <c r="B32" s="283" t="s">
        <v>117</v>
      </c>
      <c r="C32" s="182">
        <v>4790207.19</v>
      </c>
      <c r="D32" s="61">
        <v>4790207.19</v>
      </c>
      <c r="E32" s="182">
        <v>4463726.89</v>
      </c>
      <c r="F32" s="182">
        <v>326480.3</v>
      </c>
      <c r="G32" s="182"/>
      <c r="H32" s="61"/>
      <c r="I32" s="182"/>
      <c r="J32" s="61"/>
      <c r="K32" s="182"/>
      <c r="L32" s="182"/>
      <c r="M32" s="182"/>
      <c r="N32" s="182"/>
      <c r="O32" s="182"/>
    </row>
  </sheetData>
  <mergeCells count="11">
    <mergeCell ref="A2:O2"/>
    <mergeCell ref="A3:L3"/>
    <mergeCell ref="D4:F4"/>
    <mergeCell ref="J4:O4"/>
    <mergeCell ref="A32:B32"/>
    <mergeCell ref="A4:A5"/>
    <mergeCell ref="B4:B5"/>
    <mergeCell ref="C4:C5"/>
    <mergeCell ref="G4:G5"/>
    <mergeCell ref="H4:H5"/>
    <mergeCell ref="I4:I5"/>
  </mergeCells>
  <pageMargins left="0.75" right="0.75" top="1" bottom="1" header="0.5" footer="0.5"/>
  <pageSetup paperSize="9" scale="5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5"/>
  <sheetViews>
    <sheetView showZeros="0" topLeftCell="A13" workbookViewId="0">
      <selection activeCell="A1" sqref="A1"/>
    </sheetView>
  </sheetViews>
  <sheetFormatPr defaultColWidth="10.7083333333333" defaultRowHeight="14.25" customHeight="1" outlineLevelCol="3"/>
  <cols>
    <col min="1" max="1" width="21.25" customWidth="1"/>
    <col min="2" max="2" width="24.25" customWidth="1"/>
    <col min="3" max="3" width="25.5" customWidth="1"/>
    <col min="4" max="4" width="28.25" customWidth="1"/>
  </cols>
  <sheetData>
    <row r="1" ht="19.5" customHeight="1" spans="4:4">
      <c r="D1" s="118" t="s">
        <v>118</v>
      </c>
    </row>
    <row r="2" ht="36" customHeight="1" spans="1:4">
      <c r="A2" s="86" t="s">
        <v>119</v>
      </c>
      <c r="B2" s="263"/>
      <c r="C2" s="263"/>
      <c r="D2" s="263"/>
    </row>
    <row r="3" ht="24" customHeight="1" spans="1:4">
      <c r="A3" s="88" t="str">
        <f>"单位名称："&amp;"迪庆藏族自治州藏学研究院"</f>
        <v>单位名称：迪庆藏族自治州藏学研究院</v>
      </c>
      <c r="B3" s="264"/>
      <c r="C3" s="264"/>
      <c r="D3" s="188" t="s">
        <v>2</v>
      </c>
    </row>
    <row r="4" ht="19.5" customHeight="1" spans="1:4">
      <c r="A4" s="94" t="s">
        <v>3</v>
      </c>
      <c r="B4" s="96"/>
      <c r="C4" s="94" t="s">
        <v>4</v>
      </c>
      <c r="D4" s="96"/>
    </row>
    <row r="5" ht="21.75" customHeight="1" spans="1:4">
      <c r="A5" s="109" t="s">
        <v>5</v>
      </c>
      <c r="B5" s="196" t="s">
        <v>6</v>
      </c>
      <c r="C5" s="109" t="s">
        <v>120</v>
      </c>
      <c r="D5" s="196" t="s">
        <v>6</v>
      </c>
    </row>
    <row r="6" ht="17.25" customHeight="1" spans="1:4">
      <c r="A6" s="111"/>
      <c r="B6" s="100"/>
      <c r="C6" s="111"/>
      <c r="D6" s="100"/>
    </row>
    <row r="7" ht="22.5" customHeight="1" spans="1:4">
      <c r="A7" s="265" t="s">
        <v>121</v>
      </c>
      <c r="B7" s="266">
        <v>4693726.89</v>
      </c>
      <c r="C7" s="267" t="s">
        <v>122</v>
      </c>
      <c r="D7" s="182">
        <v>4790207.19</v>
      </c>
    </row>
    <row r="8" ht="22.5" customHeight="1" spans="1:4">
      <c r="A8" s="268" t="s">
        <v>123</v>
      </c>
      <c r="B8" s="266">
        <v>4693726.89</v>
      </c>
      <c r="C8" s="269" t="s">
        <v>124</v>
      </c>
      <c r="D8" s="182">
        <v>23400</v>
      </c>
    </row>
    <row r="9" ht="22.5" customHeight="1" spans="1:4">
      <c r="A9" s="268" t="s">
        <v>125</v>
      </c>
      <c r="B9" s="270"/>
      <c r="C9" s="269" t="s">
        <v>126</v>
      </c>
      <c r="D9" s="182"/>
    </row>
    <row r="10" ht="22.5" customHeight="1" spans="1:4">
      <c r="A10" s="268" t="s">
        <v>127</v>
      </c>
      <c r="B10" s="270"/>
      <c r="C10" s="269" t="s">
        <v>128</v>
      </c>
      <c r="D10" s="182"/>
    </row>
    <row r="11" ht="22.5" customHeight="1" spans="1:4">
      <c r="A11" s="271" t="s">
        <v>129</v>
      </c>
      <c r="B11" s="272">
        <v>96480.3</v>
      </c>
      <c r="C11" s="269" t="s">
        <v>130</v>
      </c>
      <c r="D11" s="182"/>
    </row>
    <row r="12" ht="22.5" customHeight="1" spans="1:4">
      <c r="A12" s="268" t="s">
        <v>123</v>
      </c>
      <c r="B12" s="272">
        <v>96480.3</v>
      </c>
      <c r="C12" s="269" t="s">
        <v>131</v>
      </c>
      <c r="D12" s="182"/>
    </row>
    <row r="13" ht="22.5" customHeight="1" spans="1:4">
      <c r="A13" s="268" t="s">
        <v>125</v>
      </c>
      <c r="B13" s="272"/>
      <c r="C13" s="269" t="s">
        <v>132</v>
      </c>
      <c r="D13" s="182"/>
    </row>
    <row r="14" ht="22.5" customHeight="1" spans="1:4">
      <c r="A14" s="268" t="s">
        <v>127</v>
      </c>
      <c r="B14" s="272"/>
      <c r="C14" s="269" t="s">
        <v>133</v>
      </c>
      <c r="D14" s="182">
        <v>3544071.64</v>
      </c>
    </row>
    <row r="15" ht="22.5" customHeight="1" spans="1:4">
      <c r="A15" s="268"/>
      <c r="B15" s="268"/>
      <c r="C15" s="269" t="s">
        <v>134</v>
      </c>
      <c r="D15" s="182">
        <v>450948.96</v>
      </c>
    </row>
    <row r="16" ht="22.5" customHeight="1" spans="1:4">
      <c r="A16" s="268"/>
      <c r="B16" s="273"/>
      <c r="C16" s="269" t="s">
        <v>135</v>
      </c>
      <c r="D16" s="182">
        <v>329171.57</v>
      </c>
    </row>
    <row r="17" ht="22.5" customHeight="1" spans="1:4">
      <c r="A17" s="274"/>
      <c r="B17" s="265"/>
      <c r="C17" s="269" t="s">
        <v>136</v>
      </c>
      <c r="D17" s="182"/>
    </row>
    <row r="18" ht="22.5" customHeight="1" spans="1:4">
      <c r="A18" s="274"/>
      <c r="B18" s="265"/>
      <c r="C18" s="269" t="s">
        <v>137</v>
      </c>
      <c r="D18" s="182"/>
    </row>
    <row r="19" ht="22.5" customHeight="1" spans="1:4">
      <c r="A19" s="275"/>
      <c r="B19" s="275"/>
      <c r="C19" s="269" t="s">
        <v>138</v>
      </c>
      <c r="D19" s="182">
        <v>96480.3</v>
      </c>
    </row>
    <row r="20" ht="22.5" customHeight="1" spans="1:4">
      <c r="A20" s="275"/>
      <c r="B20" s="275"/>
      <c r="C20" s="269" t="s">
        <v>139</v>
      </c>
      <c r="D20" s="182"/>
    </row>
    <row r="21" ht="22.5" customHeight="1" spans="1:4">
      <c r="A21" s="275"/>
      <c r="B21" s="275"/>
      <c r="C21" s="269" t="s">
        <v>140</v>
      </c>
      <c r="D21" s="182"/>
    </row>
    <row r="22" ht="22.5" customHeight="1" spans="1:4">
      <c r="A22" s="275"/>
      <c r="B22" s="275"/>
      <c r="C22" s="269" t="s">
        <v>141</v>
      </c>
      <c r="D22" s="182"/>
    </row>
    <row r="23" ht="22.5" customHeight="1" spans="1:4">
      <c r="A23" s="275"/>
      <c r="B23" s="275"/>
      <c r="C23" s="269" t="s">
        <v>142</v>
      </c>
      <c r="D23" s="182"/>
    </row>
    <row r="24" ht="22.5" customHeight="1" spans="1:4">
      <c r="A24" s="275"/>
      <c r="B24" s="275"/>
      <c r="C24" s="269" t="s">
        <v>143</v>
      </c>
      <c r="D24" s="182"/>
    </row>
    <row r="25" ht="22.5" customHeight="1" spans="1:4">
      <c r="A25" s="275"/>
      <c r="B25" s="275"/>
      <c r="C25" s="269" t="s">
        <v>144</v>
      </c>
      <c r="D25" s="182"/>
    </row>
    <row r="26" ht="22.5" customHeight="1" spans="1:4">
      <c r="A26" s="275"/>
      <c r="B26" s="275"/>
      <c r="C26" s="269" t="s">
        <v>145</v>
      </c>
      <c r="D26" s="182">
        <v>346134.72</v>
      </c>
    </row>
    <row r="27" ht="22.5" customHeight="1" spans="1:4">
      <c r="A27" s="275"/>
      <c r="B27" s="275"/>
      <c r="C27" s="269" t="s">
        <v>146</v>
      </c>
      <c r="D27" s="182"/>
    </row>
    <row r="28" ht="22.5" customHeight="1" spans="1:4">
      <c r="A28" s="275"/>
      <c r="B28" s="275"/>
      <c r="C28" s="269" t="s">
        <v>147</v>
      </c>
      <c r="D28" s="182"/>
    </row>
    <row r="29" ht="22.5" customHeight="1" spans="1:4">
      <c r="A29" s="275"/>
      <c r="B29" s="275"/>
      <c r="C29" s="269" t="s">
        <v>148</v>
      </c>
      <c r="D29" s="182"/>
    </row>
    <row r="30" ht="22.5" customHeight="1" spans="1:4">
      <c r="A30" s="275"/>
      <c r="B30" s="275"/>
      <c r="C30" s="269" t="s">
        <v>149</v>
      </c>
      <c r="D30" s="182"/>
    </row>
    <row r="31" ht="22.5" customHeight="1" spans="1:4">
      <c r="A31" s="276"/>
      <c r="B31" s="265"/>
      <c r="C31" s="269" t="s">
        <v>150</v>
      </c>
      <c r="D31" s="182"/>
    </row>
    <row r="32" ht="22.5" customHeight="1" spans="1:4">
      <c r="A32" s="276"/>
      <c r="B32" s="265"/>
      <c r="C32" s="269" t="s">
        <v>151</v>
      </c>
      <c r="D32" s="182"/>
    </row>
    <row r="33" ht="22.5" customHeight="1" spans="1:4">
      <c r="A33" s="276"/>
      <c r="B33" s="265"/>
      <c r="C33" s="269" t="s">
        <v>152</v>
      </c>
      <c r="D33" s="182"/>
    </row>
    <row r="34" ht="22.5" customHeight="1" spans="1:4">
      <c r="A34" s="276"/>
      <c r="B34" s="265"/>
      <c r="C34" s="274" t="s">
        <v>153</v>
      </c>
      <c r="D34" s="265"/>
    </row>
    <row r="35" ht="22.5" customHeight="1" spans="1:4">
      <c r="A35" s="277" t="s">
        <v>154</v>
      </c>
      <c r="B35" s="278">
        <v>4790207.19</v>
      </c>
      <c r="C35" s="276" t="s">
        <v>52</v>
      </c>
      <c r="D35" s="278">
        <v>4790207.19</v>
      </c>
    </row>
  </sheetData>
  <mergeCells count="8">
    <mergeCell ref="A2:D2"/>
    <mergeCell ref="A3:B3"/>
    <mergeCell ref="A4:B4"/>
    <mergeCell ref="C4:D4"/>
    <mergeCell ref="A5:A6"/>
    <mergeCell ref="B5:B6"/>
    <mergeCell ref="C5:C6"/>
    <mergeCell ref="D5:D6"/>
  </mergeCells>
  <pageMargins left="0.75" right="0.75" top="1" bottom="1" header="0.5" footer="0.5"/>
  <pageSetup paperSize="9" scale="56"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0"/>
  <sheetViews>
    <sheetView showZeros="0" workbookViewId="0">
      <selection activeCell="A1" sqref="A1"/>
    </sheetView>
  </sheetViews>
  <sheetFormatPr defaultColWidth="10.7083333333333" defaultRowHeight="14.25" customHeight="1" outlineLevelCol="6"/>
  <cols>
    <col min="1" max="1" width="17.875" customWidth="1"/>
    <col min="2" max="2" width="29.375" customWidth="1"/>
    <col min="3" max="3" width="17.25" customWidth="1"/>
    <col min="4" max="4" width="17.125" customWidth="1"/>
    <col min="5" max="5" width="15.125" customWidth="1"/>
    <col min="6" max="6" width="15.375" customWidth="1"/>
    <col min="7" max="7" width="15.125" customWidth="1"/>
  </cols>
  <sheetData>
    <row r="1" customHeight="1" spans="4:7">
      <c r="D1" s="215"/>
      <c r="F1" s="139"/>
      <c r="G1" s="118" t="s">
        <v>155</v>
      </c>
    </row>
    <row r="2" ht="39" customHeight="1" spans="1:7">
      <c r="A2" s="86" t="s">
        <v>156</v>
      </c>
      <c r="B2" s="195"/>
      <c r="C2" s="195"/>
      <c r="D2" s="195"/>
      <c r="E2" s="195"/>
      <c r="F2" s="195"/>
      <c r="G2" s="195"/>
    </row>
    <row r="3" ht="18" customHeight="1" spans="1:7">
      <c r="A3" s="88" t="str">
        <f>"单位名称："&amp;"迪庆藏族自治州藏学研究院"</f>
        <v>单位名称：迪庆藏族自治州藏学研究院</v>
      </c>
      <c r="B3" s="251"/>
      <c r="C3" s="240"/>
      <c r="D3" s="240"/>
      <c r="E3" s="240"/>
      <c r="F3" s="191"/>
      <c r="G3" s="188" t="s">
        <v>2</v>
      </c>
    </row>
    <row r="4" ht="20.25" customHeight="1" spans="1:7">
      <c r="A4" s="252" t="s">
        <v>157</v>
      </c>
      <c r="B4" s="253"/>
      <c r="C4" s="196" t="s">
        <v>57</v>
      </c>
      <c r="D4" s="229" t="s">
        <v>77</v>
      </c>
      <c r="E4" s="95"/>
      <c r="F4" s="96"/>
      <c r="G4" s="220" t="s">
        <v>78</v>
      </c>
    </row>
    <row r="5" ht="20.25" customHeight="1" spans="1:7">
      <c r="A5" s="254" t="s">
        <v>75</v>
      </c>
      <c r="B5" s="254" t="s">
        <v>76</v>
      </c>
      <c r="C5" s="111"/>
      <c r="D5" s="255" t="s">
        <v>59</v>
      </c>
      <c r="E5" s="255" t="s">
        <v>158</v>
      </c>
      <c r="F5" s="255" t="s">
        <v>159</v>
      </c>
      <c r="G5" s="183"/>
    </row>
    <row r="6" ht="19.5" customHeight="1" spans="1:7">
      <c r="A6" s="254" t="s">
        <v>160</v>
      </c>
      <c r="B6" s="254" t="s">
        <v>161</v>
      </c>
      <c r="C6" s="254" t="s">
        <v>162</v>
      </c>
      <c r="D6" s="255">
        <v>4</v>
      </c>
      <c r="E6" s="256" t="s">
        <v>163</v>
      </c>
      <c r="F6" s="256" t="s">
        <v>164</v>
      </c>
      <c r="G6" s="254" t="s">
        <v>165</v>
      </c>
    </row>
    <row r="7" ht="22.5" customHeight="1" spans="1:7">
      <c r="A7" s="210" t="s">
        <v>86</v>
      </c>
      <c r="B7" s="210" t="s">
        <v>87</v>
      </c>
      <c r="C7" s="257">
        <v>23400</v>
      </c>
      <c r="D7" s="257">
        <v>23400</v>
      </c>
      <c r="E7" s="257"/>
      <c r="F7" s="257">
        <v>23400</v>
      </c>
      <c r="G7" s="257"/>
    </row>
    <row r="8" ht="22.5" customHeight="1" spans="1:7">
      <c r="A8" s="258" t="s">
        <v>88</v>
      </c>
      <c r="B8" s="258" t="s">
        <v>166</v>
      </c>
      <c r="C8" s="257">
        <v>23400</v>
      </c>
      <c r="D8" s="257">
        <v>23400</v>
      </c>
      <c r="E8" s="257"/>
      <c r="F8" s="257">
        <v>23400</v>
      </c>
      <c r="G8" s="257"/>
    </row>
    <row r="9" ht="22.5" customHeight="1" spans="1:7">
      <c r="A9" s="259" t="s">
        <v>89</v>
      </c>
      <c r="B9" s="259" t="s">
        <v>166</v>
      </c>
      <c r="C9" s="257">
        <v>23400</v>
      </c>
      <c r="D9" s="257">
        <v>23400</v>
      </c>
      <c r="E9" s="257"/>
      <c r="F9" s="257">
        <v>23400</v>
      </c>
      <c r="G9" s="257"/>
    </row>
    <row r="10" ht="22.5" customHeight="1" spans="1:7">
      <c r="A10" s="210" t="s">
        <v>90</v>
      </c>
      <c r="B10" s="210" t="s">
        <v>91</v>
      </c>
      <c r="C10" s="257">
        <v>3544071.64</v>
      </c>
      <c r="D10" s="257">
        <v>3314071.64</v>
      </c>
      <c r="E10" s="257">
        <v>3095305.88</v>
      </c>
      <c r="F10" s="257">
        <v>218765.76</v>
      </c>
      <c r="G10" s="257">
        <v>230000</v>
      </c>
    </row>
    <row r="11" ht="22.5" customHeight="1" spans="1:7">
      <c r="A11" s="258" t="s">
        <v>92</v>
      </c>
      <c r="B11" s="258" t="s">
        <v>167</v>
      </c>
      <c r="C11" s="257">
        <v>3544071.64</v>
      </c>
      <c r="D11" s="257">
        <v>3314071.64</v>
      </c>
      <c r="E11" s="257">
        <v>3095305.88</v>
      </c>
      <c r="F11" s="257">
        <v>218765.76</v>
      </c>
      <c r="G11" s="257">
        <v>230000</v>
      </c>
    </row>
    <row r="12" ht="22.5" customHeight="1" spans="1:7">
      <c r="A12" s="259" t="s">
        <v>93</v>
      </c>
      <c r="B12" s="259" t="s">
        <v>168</v>
      </c>
      <c r="C12" s="257">
        <v>3544071.64</v>
      </c>
      <c r="D12" s="257">
        <v>3314071.64</v>
      </c>
      <c r="E12" s="257">
        <v>3095305.88</v>
      </c>
      <c r="F12" s="257">
        <v>218765.76</v>
      </c>
      <c r="G12" s="257">
        <v>230000</v>
      </c>
    </row>
    <row r="13" ht="22.5" customHeight="1" spans="1:7">
      <c r="A13" s="210" t="s">
        <v>94</v>
      </c>
      <c r="B13" s="210" t="s">
        <v>95</v>
      </c>
      <c r="C13" s="257">
        <v>450948.96</v>
      </c>
      <c r="D13" s="257">
        <v>450948.96</v>
      </c>
      <c r="E13" s="257">
        <v>446948.96</v>
      </c>
      <c r="F13" s="257">
        <v>4000</v>
      </c>
      <c r="G13" s="257"/>
    </row>
    <row r="14" ht="22.5" customHeight="1" spans="1:7">
      <c r="A14" s="258" t="s">
        <v>96</v>
      </c>
      <c r="B14" s="258" t="s">
        <v>169</v>
      </c>
      <c r="C14" s="257">
        <v>442632.96</v>
      </c>
      <c r="D14" s="257">
        <v>442632.96</v>
      </c>
      <c r="E14" s="257">
        <v>438632.96</v>
      </c>
      <c r="F14" s="257">
        <v>4000</v>
      </c>
      <c r="G14" s="257"/>
    </row>
    <row r="15" ht="22.5" customHeight="1" spans="1:7">
      <c r="A15" s="259" t="s">
        <v>97</v>
      </c>
      <c r="B15" s="259" t="s">
        <v>170</v>
      </c>
      <c r="C15" s="257">
        <v>438632.96</v>
      </c>
      <c r="D15" s="257">
        <v>438632.96</v>
      </c>
      <c r="E15" s="257">
        <v>438632.96</v>
      </c>
      <c r="F15" s="257"/>
      <c r="G15" s="257"/>
    </row>
    <row r="16" ht="22.5" customHeight="1" spans="1:7">
      <c r="A16" s="259" t="s">
        <v>99</v>
      </c>
      <c r="B16" s="259" t="s">
        <v>171</v>
      </c>
      <c r="C16" s="257">
        <v>4000</v>
      </c>
      <c r="D16" s="257">
        <v>4000</v>
      </c>
      <c r="E16" s="257"/>
      <c r="F16" s="257">
        <v>4000</v>
      </c>
      <c r="G16" s="257"/>
    </row>
    <row r="17" ht="22.5" customHeight="1" spans="1:7">
      <c r="A17" s="258" t="s">
        <v>100</v>
      </c>
      <c r="B17" s="258" t="s">
        <v>172</v>
      </c>
      <c r="C17" s="257">
        <v>8316</v>
      </c>
      <c r="D17" s="257">
        <v>8316</v>
      </c>
      <c r="E17" s="257">
        <v>8316</v>
      </c>
      <c r="F17" s="257"/>
      <c r="G17" s="257"/>
    </row>
    <row r="18" ht="22.5" customHeight="1" spans="1:7">
      <c r="A18" s="259" t="s">
        <v>101</v>
      </c>
      <c r="B18" s="259" t="s">
        <v>173</v>
      </c>
      <c r="C18" s="257">
        <v>8316</v>
      </c>
      <c r="D18" s="257">
        <v>8316</v>
      </c>
      <c r="E18" s="257">
        <v>8316</v>
      </c>
      <c r="F18" s="257"/>
      <c r="G18" s="257"/>
    </row>
    <row r="19" ht="22.5" customHeight="1" spans="1:7">
      <c r="A19" s="210" t="s">
        <v>102</v>
      </c>
      <c r="B19" s="210" t="s">
        <v>103</v>
      </c>
      <c r="C19" s="257">
        <v>329171.57</v>
      </c>
      <c r="D19" s="257">
        <v>329171.57</v>
      </c>
      <c r="E19" s="257">
        <v>329171.57</v>
      </c>
      <c r="F19" s="257"/>
      <c r="G19" s="257"/>
    </row>
    <row r="20" ht="22.5" customHeight="1" spans="1:7">
      <c r="A20" s="258" t="s">
        <v>104</v>
      </c>
      <c r="B20" s="258" t="s">
        <v>174</v>
      </c>
      <c r="C20" s="257">
        <v>329171.57</v>
      </c>
      <c r="D20" s="257">
        <v>329171.57</v>
      </c>
      <c r="E20" s="257">
        <v>329171.57</v>
      </c>
      <c r="F20" s="257"/>
      <c r="G20" s="257"/>
    </row>
    <row r="21" ht="22.5" customHeight="1" spans="1:7">
      <c r="A21" s="259" t="s">
        <v>106</v>
      </c>
      <c r="B21" s="259" t="s">
        <v>175</v>
      </c>
      <c r="C21" s="257">
        <v>201320.1</v>
      </c>
      <c r="D21" s="257">
        <v>201320.1</v>
      </c>
      <c r="E21" s="257">
        <v>201320.1</v>
      </c>
      <c r="F21" s="257"/>
      <c r="G21" s="257"/>
    </row>
    <row r="22" ht="22.5" customHeight="1" spans="1:7">
      <c r="A22" s="259" t="s">
        <v>107</v>
      </c>
      <c r="B22" s="259" t="s">
        <v>176</v>
      </c>
      <c r="C22" s="257">
        <v>117400.56</v>
      </c>
      <c r="D22" s="257">
        <v>117400.56</v>
      </c>
      <c r="E22" s="257">
        <v>117400.56</v>
      </c>
      <c r="F22" s="257"/>
      <c r="G22" s="257"/>
    </row>
    <row r="23" ht="22.5" customHeight="1" spans="1:7">
      <c r="A23" s="259" t="s">
        <v>108</v>
      </c>
      <c r="B23" s="259" t="s">
        <v>177</v>
      </c>
      <c r="C23" s="257">
        <v>10450.91</v>
      </c>
      <c r="D23" s="257">
        <v>10450.91</v>
      </c>
      <c r="E23" s="257">
        <v>10450.91</v>
      </c>
      <c r="F23" s="257"/>
      <c r="G23" s="257"/>
    </row>
    <row r="24" ht="22.5" customHeight="1" spans="1:7">
      <c r="A24" s="210" t="s">
        <v>109</v>
      </c>
      <c r="B24" s="210" t="s">
        <v>110</v>
      </c>
      <c r="C24" s="257">
        <v>96480.3</v>
      </c>
      <c r="D24" s="257"/>
      <c r="E24" s="257"/>
      <c r="F24" s="257"/>
      <c r="G24" s="257">
        <v>96480.3</v>
      </c>
    </row>
    <row r="25" ht="22.5" customHeight="1" spans="1:7">
      <c r="A25" s="258" t="s">
        <v>111</v>
      </c>
      <c r="B25" s="258" t="s">
        <v>178</v>
      </c>
      <c r="C25" s="257">
        <v>96480.3</v>
      </c>
      <c r="D25" s="257"/>
      <c r="E25" s="257"/>
      <c r="F25" s="257"/>
      <c r="G25" s="257">
        <v>96480.3</v>
      </c>
    </row>
    <row r="26" ht="22.5" customHeight="1" spans="1:7">
      <c r="A26" s="259" t="s">
        <v>112</v>
      </c>
      <c r="B26" s="259" t="s">
        <v>178</v>
      </c>
      <c r="C26" s="257">
        <v>96480.3</v>
      </c>
      <c r="D26" s="257"/>
      <c r="E26" s="257"/>
      <c r="F26" s="257"/>
      <c r="G26" s="257">
        <v>96480.3</v>
      </c>
    </row>
    <row r="27" ht="22.5" customHeight="1" spans="1:7">
      <c r="A27" s="210" t="s">
        <v>113</v>
      </c>
      <c r="B27" s="210" t="s">
        <v>114</v>
      </c>
      <c r="C27" s="257">
        <v>346134.72</v>
      </c>
      <c r="D27" s="257">
        <v>346134.72</v>
      </c>
      <c r="E27" s="257">
        <v>346134.72</v>
      </c>
      <c r="F27" s="257"/>
      <c r="G27" s="257"/>
    </row>
    <row r="28" ht="22.5" customHeight="1" spans="1:7">
      <c r="A28" s="258" t="s">
        <v>115</v>
      </c>
      <c r="B28" s="258" t="s">
        <v>179</v>
      </c>
      <c r="C28" s="257">
        <v>346134.72</v>
      </c>
      <c r="D28" s="257">
        <v>346134.72</v>
      </c>
      <c r="E28" s="257">
        <v>346134.72</v>
      </c>
      <c r="F28" s="257"/>
      <c r="G28" s="257"/>
    </row>
    <row r="29" ht="22.5" customHeight="1" spans="1:7">
      <c r="A29" s="259" t="s">
        <v>116</v>
      </c>
      <c r="B29" s="259" t="s">
        <v>180</v>
      </c>
      <c r="C29" s="257">
        <v>346134.72</v>
      </c>
      <c r="D29" s="257">
        <v>346134.72</v>
      </c>
      <c r="E29" s="257">
        <v>346134.72</v>
      </c>
      <c r="F29" s="257"/>
      <c r="G29" s="257"/>
    </row>
    <row r="30" ht="22.5" customHeight="1" spans="1:7">
      <c r="A30" s="260" t="s">
        <v>117</v>
      </c>
      <c r="B30" s="261" t="s">
        <v>117</v>
      </c>
      <c r="C30" s="262">
        <v>4790207.19</v>
      </c>
      <c r="D30" s="257">
        <v>4463726.89</v>
      </c>
      <c r="E30" s="262">
        <v>4217561.13</v>
      </c>
      <c r="F30" s="262">
        <v>246165.76</v>
      </c>
      <c r="G30" s="262">
        <v>326480.3</v>
      </c>
    </row>
  </sheetData>
  <mergeCells count="7">
    <mergeCell ref="A2:G2"/>
    <mergeCell ref="A3:E3"/>
    <mergeCell ref="A4:B4"/>
    <mergeCell ref="D4:F4"/>
    <mergeCell ref="A30:B30"/>
    <mergeCell ref="C4:C5"/>
    <mergeCell ref="G4:G5"/>
  </mergeCells>
  <pageMargins left="0.75" right="0.75" top="1" bottom="1" header="0.5" footer="0.5"/>
  <pageSetup paperSize="9" scale="62"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showZeros="0" workbookViewId="0">
      <selection activeCell="A1" sqref="A1"/>
    </sheetView>
  </sheetViews>
  <sheetFormatPr defaultColWidth="10.7083333333333" defaultRowHeight="14.25" customHeight="1" outlineLevelRow="6" outlineLevelCol="5"/>
  <cols>
    <col min="1" max="1" width="23.625" customWidth="1"/>
    <col min="2" max="2" width="20.875" customWidth="1"/>
    <col min="3" max="3" width="17.625" customWidth="1"/>
    <col min="4" max="4" width="18.5" customWidth="1"/>
    <col min="5" max="5" width="18.75" customWidth="1"/>
    <col min="6" max="6" width="17.875" customWidth="1"/>
  </cols>
  <sheetData>
    <row r="1" customHeight="1" spans="1:6">
      <c r="A1" s="235"/>
      <c r="B1" s="235"/>
      <c r="C1" s="171"/>
      <c r="D1" s="236"/>
      <c r="F1" s="237" t="s">
        <v>181</v>
      </c>
    </row>
    <row r="2" ht="36.75" customHeight="1" spans="1:6">
      <c r="A2" s="238" t="s">
        <v>182</v>
      </c>
      <c r="B2" s="239"/>
      <c r="C2" s="239"/>
      <c r="D2" s="239"/>
      <c r="E2" s="239"/>
      <c r="F2" s="239"/>
    </row>
    <row r="3" ht="18.75" customHeight="1" spans="1:6">
      <c r="A3" s="88" t="str">
        <f>"单位名称："&amp;"迪庆藏族自治州藏学研究院"</f>
        <v>单位名称：迪庆藏族自治州藏学研究院</v>
      </c>
      <c r="B3" s="235"/>
      <c r="C3" s="171"/>
      <c r="D3" s="240"/>
      <c r="F3" s="237" t="s">
        <v>183</v>
      </c>
    </row>
    <row r="4" ht="19.5" customHeight="1" spans="1:6">
      <c r="A4" s="241" t="s">
        <v>184</v>
      </c>
      <c r="B4" s="242" t="s">
        <v>185</v>
      </c>
      <c r="C4" s="151" t="s">
        <v>186</v>
      </c>
      <c r="D4" s="243"/>
      <c r="E4" s="244"/>
      <c r="F4" s="242" t="s">
        <v>187</v>
      </c>
    </row>
    <row r="5" ht="19.5" customHeight="1" spans="1:6">
      <c r="A5" s="245"/>
      <c r="B5" s="246"/>
      <c r="C5" s="150" t="s">
        <v>59</v>
      </c>
      <c r="D5" s="150" t="s">
        <v>188</v>
      </c>
      <c r="E5" s="150" t="s">
        <v>189</v>
      </c>
      <c r="F5" s="246"/>
    </row>
    <row r="6" ht="18.75" customHeight="1" spans="1:6">
      <c r="A6" s="247">
        <v>1</v>
      </c>
      <c r="B6" s="247">
        <v>2</v>
      </c>
      <c r="C6" s="248">
        <v>3</v>
      </c>
      <c r="D6" s="247">
        <v>4</v>
      </c>
      <c r="E6" s="247">
        <v>5</v>
      </c>
      <c r="F6" s="247">
        <v>6</v>
      </c>
    </row>
    <row r="7" ht="22.5" customHeight="1" spans="1:6">
      <c r="A7" s="249">
        <v>52000</v>
      </c>
      <c r="B7" s="249"/>
      <c r="C7" s="250">
        <v>50000</v>
      </c>
      <c r="D7" s="249"/>
      <c r="E7" s="249">
        <v>50000</v>
      </c>
      <c r="F7" s="249">
        <v>2000</v>
      </c>
    </row>
  </sheetData>
  <mergeCells count="6">
    <mergeCell ref="A2:F2"/>
    <mergeCell ref="A3:D3"/>
    <mergeCell ref="C4:E4"/>
    <mergeCell ref="A4:A5"/>
    <mergeCell ref="B4:B5"/>
    <mergeCell ref="F4:F5"/>
  </mergeCells>
  <pageMargins left="0.75" right="0.75" top="1" bottom="1" header="0.5" footer="0.5"/>
  <pageSetup paperSize="9" scale="71"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38"/>
  <sheetViews>
    <sheetView showZeros="0" topLeftCell="D1" workbookViewId="0">
      <selection activeCell="O26" sqref="O26"/>
    </sheetView>
  </sheetViews>
  <sheetFormatPr defaultColWidth="10.7083333333333" defaultRowHeight="14.25" customHeight="1"/>
  <cols>
    <col min="1" max="1" width="18.875" customWidth="1"/>
    <col min="2" max="2" width="17.875" customWidth="1"/>
    <col min="3" max="3" width="16.375" customWidth="1"/>
    <col min="4" max="4" width="8.125" customWidth="1"/>
    <col min="5" max="5" width="20.5666666666667" customWidth="1"/>
    <col min="6" max="6" width="12" customWidth="1"/>
    <col min="7" max="7" width="21.75" customWidth="1"/>
    <col min="8" max="8" width="12.75" customWidth="1"/>
    <col min="9" max="9" width="14.875" customWidth="1"/>
    <col min="10" max="10" width="10.375" customWidth="1"/>
    <col min="11" max="11" width="8.75" customWidth="1"/>
    <col min="12" max="12" width="11.5" customWidth="1"/>
    <col min="13" max="13" width="8.5" customWidth="1"/>
    <col min="14" max="14" width="12.5" customWidth="1"/>
    <col min="15" max="15" width="8.375" customWidth="1"/>
    <col min="16" max="16" width="9.625" customWidth="1"/>
    <col min="17" max="17" width="9.875" customWidth="1"/>
    <col min="18" max="18" width="6.875" customWidth="1"/>
    <col min="19" max="19" width="8.125" customWidth="1"/>
    <col min="20" max="20" width="10.125" customWidth="1"/>
    <col min="21" max="21" width="8" customWidth="1"/>
    <col min="22" max="22" width="9.375" customWidth="1"/>
    <col min="23" max="23" width="9.875" customWidth="1"/>
  </cols>
  <sheetData>
    <row r="1" ht="18.75" customHeight="1" spans="2:23">
      <c r="B1" s="225"/>
      <c r="D1" s="226"/>
      <c r="E1" s="226"/>
      <c r="F1" s="226"/>
      <c r="G1" s="226"/>
      <c r="H1" s="156"/>
      <c r="I1" s="156"/>
      <c r="J1" s="156"/>
      <c r="K1" s="156"/>
      <c r="L1" s="156"/>
      <c r="M1" s="156"/>
      <c r="N1" s="84"/>
      <c r="O1" s="84"/>
      <c r="P1" s="84"/>
      <c r="Q1" s="156"/>
      <c r="U1" s="225"/>
      <c r="W1" s="138" t="s">
        <v>190</v>
      </c>
    </row>
    <row r="2" ht="39.75" customHeight="1" spans="1:23">
      <c r="A2" s="227" t="s">
        <v>191</v>
      </c>
      <c r="B2" s="141"/>
      <c r="C2" s="141"/>
      <c r="D2" s="141"/>
      <c r="E2" s="141"/>
      <c r="F2" s="141"/>
      <c r="G2" s="141"/>
      <c r="H2" s="141"/>
      <c r="I2" s="141"/>
      <c r="J2" s="141"/>
      <c r="K2" s="141"/>
      <c r="L2" s="141"/>
      <c r="M2" s="141"/>
      <c r="N2" s="87"/>
      <c r="O2" s="87"/>
      <c r="P2" s="87"/>
      <c r="Q2" s="141"/>
      <c r="R2" s="141"/>
      <c r="S2" s="141"/>
      <c r="T2" s="141"/>
      <c r="U2" s="141"/>
      <c r="V2" s="141"/>
      <c r="W2" s="141"/>
    </row>
    <row r="3" ht="18.75" customHeight="1" spans="1:23">
      <c r="A3" s="88" t="str">
        <f>"单位名称："&amp;"迪庆藏族自治州藏学研究院"</f>
        <v>单位名称：迪庆藏族自治州藏学研究院</v>
      </c>
      <c r="B3" s="228"/>
      <c r="C3" s="228"/>
      <c r="D3" s="228"/>
      <c r="E3" s="228"/>
      <c r="F3" s="228"/>
      <c r="G3" s="228"/>
      <c r="H3" s="160"/>
      <c r="I3" s="160"/>
      <c r="J3" s="160"/>
      <c r="K3" s="160"/>
      <c r="L3" s="160"/>
      <c r="M3" s="160"/>
      <c r="N3" s="90"/>
      <c r="O3" s="90"/>
      <c r="P3" s="90"/>
      <c r="Q3" s="160"/>
      <c r="U3" s="225"/>
      <c r="W3" s="174" t="s">
        <v>183</v>
      </c>
    </row>
    <row r="4" ht="18" customHeight="1" spans="1:23">
      <c r="A4" s="92" t="s">
        <v>192</v>
      </c>
      <c r="B4" s="92" t="s">
        <v>193</v>
      </c>
      <c r="C4" s="92" t="s">
        <v>194</v>
      </c>
      <c r="D4" s="92" t="s">
        <v>195</v>
      </c>
      <c r="E4" s="92" t="s">
        <v>196</v>
      </c>
      <c r="F4" s="92" t="s">
        <v>197</v>
      </c>
      <c r="G4" s="92" t="s">
        <v>198</v>
      </c>
      <c r="H4" s="229" t="s">
        <v>199</v>
      </c>
      <c r="I4" s="177" t="s">
        <v>199</v>
      </c>
      <c r="J4" s="177"/>
      <c r="K4" s="177"/>
      <c r="L4" s="177"/>
      <c r="M4" s="177"/>
      <c r="N4" s="95"/>
      <c r="O4" s="95"/>
      <c r="P4" s="95"/>
      <c r="Q4" s="146" t="s">
        <v>63</v>
      </c>
      <c r="R4" s="177" t="s">
        <v>80</v>
      </c>
      <c r="S4" s="177"/>
      <c r="T4" s="177"/>
      <c r="U4" s="177"/>
      <c r="V4" s="177"/>
      <c r="W4" s="233"/>
    </row>
    <row r="5" ht="18" customHeight="1" spans="1:23">
      <c r="A5" s="97"/>
      <c r="B5" s="224"/>
      <c r="C5" s="97"/>
      <c r="D5" s="97"/>
      <c r="E5" s="97"/>
      <c r="F5" s="97"/>
      <c r="G5" s="97"/>
      <c r="H5" s="196" t="s">
        <v>57</v>
      </c>
      <c r="I5" s="229" t="s">
        <v>60</v>
      </c>
      <c r="J5" s="177"/>
      <c r="K5" s="177"/>
      <c r="L5" s="177"/>
      <c r="M5" s="233"/>
      <c r="N5" s="94" t="s">
        <v>200</v>
      </c>
      <c r="O5" s="95"/>
      <c r="P5" s="96"/>
      <c r="Q5" s="92" t="s">
        <v>63</v>
      </c>
      <c r="R5" s="229" t="s">
        <v>80</v>
      </c>
      <c r="S5" s="146" t="s">
        <v>66</v>
      </c>
      <c r="T5" s="177" t="s">
        <v>80</v>
      </c>
      <c r="U5" s="146" t="s">
        <v>68</v>
      </c>
      <c r="V5" s="146" t="s">
        <v>69</v>
      </c>
      <c r="W5" s="147" t="s">
        <v>70</v>
      </c>
    </row>
    <row r="6" ht="18.75" customHeight="1" spans="1:23">
      <c r="A6" s="110"/>
      <c r="B6" s="110"/>
      <c r="C6" s="110"/>
      <c r="D6" s="110"/>
      <c r="E6" s="110"/>
      <c r="F6" s="110"/>
      <c r="G6" s="110"/>
      <c r="H6" s="110"/>
      <c r="I6" s="234" t="s">
        <v>201</v>
      </c>
      <c r="J6" s="92" t="s">
        <v>202</v>
      </c>
      <c r="K6" s="92" t="s">
        <v>203</v>
      </c>
      <c r="L6" s="92" t="s">
        <v>204</v>
      </c>
      <c r="M6" s="92" t="s">
        <v>205</v>
      </c>
      <c r="N6" s="92" t="s">
        <v>60</v>
      </c>
      <c r="O6" s="92" t="s">
        <v>61</v>
      </c>
      <c r="P6" s="92" t="s">
        <v>62</v>
      </c>
      <c r="Q6" s="110"/>
      <c r="R6" s="92" t="s">
        <v>59</v>
      </c>
      <c r="S6" s="92" t="s">
        <v>66</v>
      </c>
      <c r="T6" s="92" t="s">
        <v>206</v>
      </c>
      <c r="U6" s="92" t="s">
        <v>68</v>
      </c>
      <c r="V6" s="92" t="s">
        <v>69</v>
      </c>
      <c r="W6" s="92" t="s">
        <v>70</v>
      </c>
    </row>
    <row r="7" ht="37.5" customHeight="1" spans="1:23">
      <c r="A7" s="199"/>
      <c r="B7" s="199"/>
      <c r="C7" s="199"/>
      <c r="D7" s="199"/>
      <c r="E7" s="199"/>
      <c r="F7" s="199"/>
      <c r="G7" s="199"/>
      <c r="H7" s="199"/>
      <c r="I7" s="181" t="s">
        <v>59</v>
      </c>
      <c r="J7" s="99" t="s">
        <v>207</v>
      </c>
      <c r="K7" s="99" t="s">
        <v>203</v>
      </c>
      <c r="L7" s="99" t="s">
        <v>204</v>
      </c>
      <c r="M7" s="99" t="s">
        <v>205</v>
      </c>
      <c r="N7" s="99" t="s">
        <v>203</v>
      </c>
      <c r="O7" s="99" t="s">
        <v>204</v>
      </c>
      <c r="P7" s="99" t="s">
        <v>205</v>
      </c>
      <c r="Q7" s="99" t="s">
        <v>63</v>
      </c>
      <c r="R7" s="99" t="s">
        <v>59</v>
      </c>
      <c r="S7" s="99" t="s">
        <v>66</v>
      </c>
      <c r="T7" s="99" t="s">
        <v>206</v>
      </c>
      <c r="U7" s="99" t="s">
        <v>68</v>
      </c>
      <c r="V7" s="99" t="s">
        <v>69</v>
      </c>
      <c r="W7" s="99" t="s">
        <v>70</v>
      </c>
    </row>
    <row r="8" ht="25.5" customHeight="1" spans="1:23">
      <c r="A8" s="230">
        <v>1</v>
      </c>
      <c r="B8" s="230">
        <v>2</v>
      </c>
      <c r="C8" s="230">
        <v>3</v>
      </c>
      <c r="D8" s="230">
        <v>4</v>
      </c>
      <c r="E8" s="230">
        <v>5</v>
      </c>
      <c r="F8" s="230">
        <v>6</v>
      </c>
      <c r="G8" s="230">
        <v>7</v>
      </c>
      <c r="H8" s="230">
        <v>8</v>
      </c>
      <c r="I8" s="230">
        <v>9</v>
      </c>
      <c r="J8" s="230">
        <v>10</v>
      </c>
      <c r="K8" s="230">
        <v>11</v>
      </c>
      <c r="L8" s="230">
        <v>12</v>
      </c>
      <c r="M8" s="230">
        <v>13</v>
      </c>
      <c r="N8" s="230">
        <v>14</v>
      </c>
      <c r="O8" s="230">
        <v>15</v>
      </c>
      <c r="P8" s="230">
        <v>16</v>
      </c>
      <c r="Q8" s="230">
        <v>17</v>
      </c>
      <c r="R8" s="230">
        <v>18</v>
      </c>
      <c r="S8" s="230">
        <v>19</v>
      </c>
      <c r="T8" s="230">
        <v>20</v>
      </c>
      <c r="U8" s="230">
        <v>21</v>
      </c>
      <c r="V8" s="230">
        <v>22</v>
      </c>
      <c r="W8" s="230">
        <v>23</v>
      </c>
    </row>
    <row r="9" ht="25.5" customHeight="1" spans="1:23">
      <c r="A9" s="113" t="s">
        <v>72</v>
      </c>
      <c r="B9" s="113"/>
      <c r="C9" s="113"/>
      <c r="D9" s="113"/>
      <c r="E9" s="113"/>
      <c r="F9" s="113"/>
      <c r="G9" s="113"/>
      <c r="H9" s="182"/>
      <c r="I9" s="182"/>
      <c r="J9" s="182"/>
      <c r="K9" s="222"/>
      <c r="L9" s="182"/>
      <c r="M9" s="222"/>
      <c r="N9" s="222"/>
      <c r="O9" s="222"/>
      <c r="P9" s="222"/>
      <c r="Q9" s="182"/>
      <c r="R9" s="182"/>
      <c r="S9" s="182"/>
      <c r="T9" s="182"/>
      <c r="U9" s="182"/>
      <c r="V9" s="182"/>
      <c r="W9" s="182"/>
    </row>
    <row r="10" ht="25.5" customHeight="1" spans="1:23">
      <c r="A10" s="113" t="s">
        <v>72</v>
      </c>
      <c r="B10" s="113" t="s">
        <v>208</v>
      </c>
      <c r="C10" s="113" t="s">
        <v>209</v>
      </c>
      <c r="D10" s="113" t="s">
        <v>93</v>
      </c>
      <c r="E10" s="113" t="s">
        <v>168</v>
      </c>
      <c r="F10" s="113" t="s">
        <v>210</v>
      </c>
      <c r="G10" s="113" t="s">
        <v>211</v>
      </c>
      <c r="H10" s="182">
        <v>686256</v>
      </c>
      <c r="I10" s="182">
        <v>686256</v>
      </c>
      <c r="J10" s="182"/>
      <c r="K10" s="222"/>
      <c r="L10" s="182">
        <v>686256</v>
      </c>
      <c r="M10" s="222"/>
      <c r="N10" s="222"/>
      <c r="O10" s="222"/>
      <c r="P10" s="222"/>
      <c r="Q10" s="182"/>
      <c r="R10" s="182"/>
      <c r="S10" s="182"/>
      <c r="T10" s="182"/>
      <c r="U10" s="182"/>
      <c r="V10" s="182"/>
      <c r="W10" s="182"/>
    </row>
    <row r="11" ht="25.5" customHeight="1" spans="1:23">
      <c r="A11" s="113" t="s">
        <v>72</v>
      </c>
      <c r="B11" s="113" t="s">
        <v>208</v>
      </c>
      <c r="C11" s="113" t="s">
        <v>209</v>
      </c>
      <c r="D11" s="113" t="s">
        <v>93</v>
      </c>
      <c r="E11" s="113" t="s">
        <v>168</v>
      </c>
      <c r="F11" s="113" t="s">
        <v>212</v>
      </c>
      <c r="G11" s="113" t="s">
        <v>213</v>
      </c>
      <c r="H11" s="182">
        <v>650292</v>
      </c>
      <c r="I11" s="182">
        <v>650292</v>
      </c>
      <c r="J11" s="182"/>
      <c r="K11" s="62"/>
      <c r="L11" s="182">
        <v>650292</v>
      </c>
      <c r="M11" s="62"/>
      <c r="N11" s="62"/>
      <c r="O11" s="62"/>
      <c r="P11" s="62"/>
      <c r="Q11" s="182"/>
      <c r="R11" s="182"/>
      <c r="S11" s="182"/>
      <c r="T11" s="182"/>
      <c r="U11" s="182"/>
      <c r="V11" s="182"/>
      <c r="W11" s="182"/>
    </row>
    <row r="12" ht="25.5" customHeight="1" spans="1:23">
      <c r="A12" s="113" t="s">
        <v>72</v>
      </c>
      <c r="B12" s="113" t="s">
        <v>208</v>
      </c>
      <c r="C12" s="113" t="s">
        <v>209</v>
      </c>
      <c r="D12" s="113" t="s">
        <v>93</v>
      </c>
      <c r="E12" s="113" t="s">
        <v>168</v>
      </c>
      <c r="F12" s="113" t="s">
        <v>214</v>
      </c>
      <c r="G12" s="113" t="s">
        <v>215</v>
      </c>
      <c r="H12" s="182">
        <v>57188</v>
      </c>
      <c r="I12" s="182">
        <v>57188</v>
      </c>
      <c r="J12" s="182"/>
      <c r="K12" s="62"/>
      <c r="L12" s="182">
        <v>57188</v>
      </c>
      <c r="M12" s="62"/>
      <c r="N12" s="62"/>
      <c r="O12" s="62"/>
      <c r="P12" s="62"/>
      <c r="Q12" s="182"/>
      <c r="R12" s="182"/>
      <c r="S12" s="182"/>
      <c r="T12" s="182"/>
      <c r="U12" s="182"/>
      <c r="V12" s="182"/>
      <c r="W12" s="182"/>
    </row>
    <row r="13" ht="25.5" customHeight="1" spans="1:23">
      <c r="A13" s="113" t="s">
        <v>72</v>
      </c>
      <c r="B13" s="113" t="s">
        <v>208</v>
      </c>
      <c r="C13" s="113" t="s">
        <v>209</v>
      </c>
      <c r="D13" s="113" t="s">
        <v>93</v>
      </c>
      <c r="E13" s="113" t="s">
        <v>168</v>
      </c>
      <c r="F13" s="113" t="s">
        <v>214</v>
      </c>
      <c r="G13" s="113" t="s">
        <v>215</v>
      </c>
      <c r="H13" s="182">
        <v>1029720</v>
      </c>
      <c r="I13" s="182">
        <v>1029720</v>
      </c>
      <c r="J13" s="182"/>
      <c r="K13" s="62"/>
      <c r="L13" s="182">
        <v>1029720</v>
      </c>
      <c r="M13" s="62"/>
      <c r="N13" s="62"/>
      <c r="O13" s="62"/>
      <c r="P13" s="62"/>
      <c r="Q13" s="182"/>
      <c r="R13" s="182"/>
      <c r="S13" s="182"/>
      <c r="T13" s="182"/>
      <c r="U13" s="182"/>
      <c r="V13" s="182"/>
      <c r="W13" s="182"/>
    </row>
    <row r="14" ht="25.5" customHeight="1" spans="1:23">
      <c r="A14" s="113" t="s">
        <v>72</v>
      </c>
      <c r="B14" s="113" t="s">
        <v>216</v>
      </c>
      <c r="C14" s="113" t="s">
        <v>217</v>
      </c>
      <c r="D14" s="113" t="s">
        <v>93</v>
      </c>
      <c r="E14" s="113" t="s">
        <v>168</v>
      </c>
      <c r="F14" s="113" t="s">
        <v>214</v>
      </c>
      <c r="G14" s="113" t="s">
        <v>215</v>
      </c>
      <c r="H14" s="182">
        <v>510060</v>
      </c>
      <c r="I14" s="182">
        <v>510060</v>
      </c>
      <c r="J14" s="182"/>
      <c r="K14" s="62"/>
      <c r="L14" s="182">
        <v>510060</v>
      </c>
      <c r="M14" s="62"/>
      <c r="N14" s="62"/>
      <c r="O14" s="62"/>
      <c r="P14" s="62"/>
      <c r="Q14" s="182"/>
      <c r="R14" s="182"/>
      <c r="S14" s="182"/>
      <c r="T14" s="182"/>
      <c r="U14" s="182"/>
      <c r="V14" s="182"/>
      <c r="W14" s="182"/>
    </row>
    <row r="15" ht="25.5" customHeight="1" spans="1:23">
      <c r="A15" s="113" t="s">
        <v>72</v>
      </c>
      <c r="B15" s="113" t="s">
        <v>216</v>
      </c>
      <c r="C15" s="113" t="s">
        <v>217</v>
      </c>
      <c r="D15" s="113" t="s">
        <v>93</v>
      </c>
      <c r="E15" s="113" t="s">
        <v>168</v>
      </c>
      <c r="F15" s="113" t="s">
        <v>214</v>
      </c>
      <c r="G15" s="113" t="s">
        <v>215</v>
      </c>
      <c r="H15" s="182">
        <v>143000</v>
      </c>
      <c r="I15" s="182">
        <v>143000</v>
      </c>
      <c r="J15" s="182"/>
      <c r="K15" s="62"/>
      <c r="L15" s="182">
        <v>143000</v>
      </c>
      <c r="M15" s="62"/>
      <c r="N15" s="62"/>
      <c r="O15" s="62"/>
      <c r="P15" s="62"/>
      <c r="Q15" s="182"/>
      <c r="R15" s="182"/>
      <c r="S15" s="182"/>
      <c r="T15" s="182"/>
      <c r="U15" s="182"/>
      <c r="V15" s="182"/>
      <c r="W15" s="182"/>
    </row>
    <row r="16" ht="25.5" customHeight="1" spans="1:23">
      <c r="A16" s="113" t="s">
        <v>72</v>
      </c>
      <c r="B16" s="113" t="s">
        <v>218</v>
      </c>
      <c r="C16" s="113" t="s">
        <v>219</v>
      </c>
      <c r="D16" s="113" t="s">
        <v>97</v>
      </c>
      <c r="E16" s="152" t="s">
        <v>170</v>
      </c>
      <c r="F16" s="113" t="s">
        <v>220</v>
      </c>
      <c r="G16" s="113" t="s">
        <v>221</v>
      </c>
      <c r="H16" s="182">
        <v>438632.96</v>
      </c>
      <c r="I16" s="182">
        <v>438632.96</v>
      </c>
      <c r="J16" s="182"/>
      <c r="K16" s="62"/>
      <c r="L16" s="182">
        <v>438632.96</v>
      </c>
      <c r="M16" s="62"/>
      <c r="N16" s="62"/>
      <c r="O16" s="62"/>
      <c r="P16" s="62"/>
      <c r="Q16" s="182"/>
      <c r="R16" s="182"/>
      <c r="S16" s="182"/>
      <c r="T16" s="182"/>
      <c r="U16" s="182"/>
      <c r="V16" s="182"/>
      <c r="W16" s="182"/>
    </row>
    <row r="17" ht="25.5" customHeight="1" spans="1:23">
      <c r="A17" s="113" t="s">
        <v>72</v>
      </c>
      <c r="B17" s="113" t="s">
        <v>218</v>
      </c>
      <c r="C17" s="113" t="s">
        <v>219</v>
      </c>
      <c r="D17" s="113" t="s">
        <v>106</v>
      </c>
      <c r="E17" s="113" t="s">
        <v>175</v>
      </c>
      <c r="F17" s="113" t="s">
        <v>222</v>
      </c>
      <c r="G17" s="113" t="s">
        <v>223</v>
      </c>
      <c r="H17" s="182">
        <v>201320.1</v>
      </c>
      <c r="I17" s="182">
        <v>201320.1</v>
      </c>
      <c r="J17" s="182"/>
      <c r="K17" s="62"/>
      <c r="L17" s="182">
        <v>201320.1</v>
      </c>
      <c r="M17" s="62"/>
      <c r="N17" s="62"/>
      <c r="O17" s="62"/>
      <c r="P17" s="62"/>
      <c r="Q17" s="182"/>
      <c r="R17" s="182"/>
      <c r="S17" s="182"/>
      <c r="T17" s="182"/>
      <c r="U17" s="182"/>
      <c r="V17" s="182"/>
      <c r="W17" s="182"/>
    </row>
    <row r="18" ht="25.5" customHeight="1" spans="1:23">
      <c r="A18" s="113" t="s">
        <v>72</v>
      </c>
      <c r="B18" s="113" t="s">
        <v>218</v>
      </c>
      <c r="C18" s="113" t="s">
        <v>219</v>
      </c>
      <c r="D18" s="113" t="s">
        <v>107</v>
      </c>
      <c r="E18" s="113" t="s">
        <v>176</v>
      </c>
      <c r="F18" s="113" t="s">
        <v>224</v>
      </c>
      <c r="G18" s="113" t="s">
        <v>225</v>
      </c>
      <c r="H18" s="182">
        <v>10029.84</v>
      </c>
      <c r="I18" s="182">
        <v>10029.84</v>
      </c>
      <c r="J18" s="182"/>
      <c r="K18" s="62"/>
      <c r="L18" s="182">
        <v>10029.84</v>
      </c>
      <c r="M18" s="62"/>
      <c r="N18" s="62"/>
      <c r="O18" s="62"/>
      <c r="P18" s="62"/>
      <c r="Q18" s="182"/>
      <c r="R18" s="182"/>
      <c r="S18" s="182"/>
      <c r="T18" s="182"/>
      <c r="U18" s="182"/>
      <c r="V18" s="182"/>
      <c r="W18" s="182"/>
    </row>
    <row r="19" ht="25.5" customHeight="1" spans="1:23">
      <c r="A19" s="113" t="s">
        <v>72</v>
      </c>
      <c r="B19" s="113" t="s">
        <v>218</v>
      </c>
      <c r="C19" s="113" t="s">
        <v>219</v>
      </c>
      <c r="D19" s="113" t="s">
        <v>107</v>
      </c>
      <c r="E19" s="113" t="s">
        <v>176</v>
      </c>
      <c r="F19" s="113" t="s">
        <v>224</v>
      </c>
      <c r="G19" s="113" t="s">
        <v>225</v>
      </c>
      <c r="H19" s="182">
        <v>107370.72</v>
      </c>
      <c r="I19" s="182">
        <v>107370.72</v>
      </c>
      <c r="J19" s="182"/>
      <c r="K19" s="62"/>
      <c r="L19" s="182">
        <v>107370.72</v>
      </c>
      <c r="M19" s="62"/>
      <c r="N19" s="62"/>
      <c r="O19" s="62"/>
      <c r="P19" s="62"/>
      <c r="Q19" s="182"/>
      <c r="R19" s="182"/>
      <c r="S19" s="182"/>
      <c r="T19" s="182"/>
      <c r="U19" s="182"/>
      <c r="V19" s="182"/>
      <c r="W19" s="182"/>
    </row>
    <row r="20" ht="25.5" customHeight="1" spans="1:23">
      <c r="A20" s="113" t="s">
        <v>72</v>
      </c>
      <c r="B20" s="113" t="s">
        <v>218</v>
      </c>
      <c r="C20" s="113" t="s">
        <v>219</v>
      </c>
      <c r="D20" s="113" t="s">
        <v>108</v>
      </c>
      <c r="E20" s="113" t="s">
        <v>177</v>
      </c>
      <c r="F20" s="113" t="s">
        <v>226</v>
      </c>
      <c r="G20" s="113" t="s">
        <v>227</v>
      </c>
      <c r="H20" s="182">
        <v>5482.91</v>
      </c>
      <c r="I20" s="182">
        <v>5482.91</v>
      </c>
      <c r="J20" s="182"/>
      <c r="K20" s="62"/>
      <c r="L20" s="182">
        <v>5482.91</v>
      </c>
      <c r="M20" s="62"/>
      <c r="N20" s="62"/>
      <c r="O20" s="62"/>
      <c r="P20" s="62"/>
      <c r="Q20" s="182"/>
      <c r="R20" s="182"/>
      <c r="S20" s="182"/>
      <c r="T20" s="182"/>
      <c r="U20" s="182"/>
      <c r="V20" s="182"/>
      <c r="W20" s="182"/>
    </row>
    <row r="21" ht="25.5" customHeight="1" spans="1:23">
      <c r="A21" s="113" t="s">
        <v>72</v>
      </c>
      <c r="B21" s="113" t="s">
        <v>218</v>
      </c>
      <c r="C21" s="113" t="s">
        <v>219</v>
      </c>
      <c r="D21" s="113" t="s">
        <v>93</v>
      </c>
      <c r="E21" s="113" t="s">
        <v>168</v>
      </c>
      <c r="F21" s="113" t="s">
        <v>226</v>
      </c>
      <c r="G21" s="113" t="s">
        <v>227</v>
      </c>
      <c r="H21" s="182">
        <v>18789.88</v>
      </c>
      <c r="I21" s="182">
        <v>18789.88</v>
      </c>
      <c r="J21" s="182"/>
      <c r="K21" s="62"/>
      <c r="L21" s="182">
        <v>18789.88</v>
      </c>
      <c r="M21" s="62"/>
      <c r="N21" s="62"/>
      <c r="O21" s="62"/>
      <c r="P21" s="62"/>
      <c r="Q21" s="182"/>
      <c r="R21" s="182"/>
      <c r="S21" s="182"/>
      <c r="T21" s="182"/>
      <c r="U21" s="182"/>
      <c r="V21" s="182"/>
      <c r="W21" s="182"/>
    </row>
    <row r="22" ht="25.5" customHeight="1" spans="1:23">
      <c r="A22" s="113" t="s">
        <v>72</v>
      </c>
      <c r="B22" s="113" t="s">
        <v>218</v>
      </c>
      <c r="C22" s="113" t="s">
        <v>219</v>
      </c>
      <c r="D22" s="113" t="s">
        <v>108</v>
      </c>
      <c r="E22" s="113" t="s">
        <v>177</v>
      </c>
      <c r="F22" s="113" t="s">
        <v>226</v>
      </c>
      <c r="G22" s="113" t="s">
        <v>227</v>
      </c>
      <c r="H22" s="182">
        <v>4968</v>
      </c>
      <c r="I22" s="182">
        <v>4968</v>
      </c>
      <c r="J22" s="182"/>
      <c r="K22" s="62"/>
      <c r="L22" s="182">
        <v>4968</v>
      </c>
      <c r="M22" s="62"/>
      <c r="N22" s="62"/>
      <c r="O22" s="62"/>
      <c r="P22" s="62"/>
      <c r="Q22" s="182"/>
      <c r="R22" s="182"/>
      <c r="S22" s="182"/>
      <c r="T22" s="182"/>
      <c r="U22" s="182"/>
      <c r="V22" s="182"/>
      <c r="W22" s="182"/>
    </row>
    <row r="23" ht="25.5" customHeight="1" spans="1:23">
      <c r="A23" s="113" t="s">
        <v>72</v>
      </c>
      <c r="B23" s="113" t="s">
        <v>228</v>
      </c>
      <c r="C23" s="113" t="s">
        <v>180</v>
      </c>
      <c r="D23" s="113" t="s">
        <v>116</v>
      </c>
      <c r="E23" s="113" t="s">
        <v>180</v>
      </c>
      <c r="F23" s="113" t="s">
        <v>229</v>
      </c>
      <c r="G23" s="113" t="s">
        <v>180</v>
      </c>
      <c r="H23" s="182">
        <v>346134.72</v>
      </c>
      <c r="I23" s="182">
        <v>346134.72</v>
      </c>
      <c r="J23" s="182"/>
      <c r="K23" s="62"/>
      <c r="L23" s="182">
        <v>346134.72</v>
      </c>
      <c r="M23" s="62"/>
      <c r="N23" s="62"/>
      <c r="O23" s="62"/>
      <c r="P23" s="62"/>
      <c r="Q23" s="182"/>
      <c r="R23" s="182"/>
      <c r="S23" s="182"/>
      <c r="T23" s="182"/>
      <c r="U23" s="182"/>
      <c r="V23" s="182"/>
      <c r="W23" s="182"/>
    </row>
    <row r="24" ht="25.5" customHeight="1" spans="1:23">
      <c r="A24" s="113" t="s">
        <v>72</v>
      </c>
      <c r="B24" s="113" t="s">
        <v>230</v>
      </c>
      <c r="C24" s="113" t="s">
        <v>187</v>
      </c>
      <c r="D24" s="113" t="s">
        <v>93</v>
      </c>
      <c r="E24" s="113" t="s">
        <v>168</v>
      </c>
      <c r="F24" s="113" t="s">
        <v>231</v>
      </c>
      <c r="G24" s="113" t="s">
        <v>187</v>
      </c>
      <c r="H24" s="182">
        <v>2000</v>
      </c>
      <c r="I24" s="182">
        <v>2000</v>
      </c>
      <c r="J24" s="182"/>
      <c r="K24" s="62"/>
      <c r="L24" s="182">
        <v>2000</v>
      </c>
      <c r="M24" s="62"/>
      <c r="N24" s="62"/>
      <c r="O24" s="62"/>
      <c r="P24" s="62"/>
      <c r="Q24" s="182"/>
      <c r="R24" s="182"/>
      <c r="S24" s="182"/>
      <c r="T24" s="182"/>
      <c r="U24" s="182"/>
      <c r="V24" s="182"/>
      <c r="W24" s="182"/>
    </row>
    <row r="25" ht="25.5" customHeight="1" spans="1:23">
      <c r="A25" s="113" t="s">
        <v>72</v>
      </c>
      <c r="B25" s="113" t="s">
        <v>232</v>
      </c>
      <c r="C25" s="113" t="s">
        <v>233</v>
      </c>
      <c r="D25" s="113" t="s">
        <v>93</v>
      </c>
      <c r="E25" s="113" t="s">
        <v>168</v>
      </c>
      <c r="F25" s="113" t="s">
        <v>234</v>
      </c>
      <c r="G25" s="113" t="s">
        <v>235</v>
      </c>
      <c r="H25" s="182">
        <v>8000</v>
      </c>
      <c r="I25" s="182">
        <v>8000</v>
      </c>
      <c r="J25" s="182"/>
      <c r="K25" s="62"/>
      <c r="L25" s="182">
        <v>8000</v>
      </c>
      <c r="M25" s="62"/>
      <c r="N25" s="62"/>
      <c r="O25" s="62"/>
      <c r="P25" s="62"/>
      <c r="Q25" s="182"/>
      <c r="R25" s="182"/>
      <c r="S25" s="182"/>
      <c r="T25" s="182"/>
      <c r="U25" s="182"/>
      <c r="V25" s="182"/>
      <c r="W25" s="182"/>
    </row>
    <row r="26" ht="25.5" customHeight="1" spans="1:23">
      <c r="A26" s="113" t="s">
        <v>72</v>
      </c>
      <c r="B26" s="113" t="s">
        <v>232</v>
      </c>
      <c r="C26" s="113" t="s">
        <v>233</v>
      </c>
      <c r="D26" s="113" t="s">
        <v>93</v>
      </c>
      <c r="E26" s="113" t="s">
        <v>168</v>
      </c>
      <c r="F26" s="113" t="s">
        <v>236</v>
      </c>
      <c r="G26" s="113" t="s">
        <v>237</v>
      </c>
      <c r="H26" s="182">
        <v>3000</v>
      </c>
      <c r="I26" s="182">
        <v>3000</v>
      </c>
      <c r="J26" s="182"/>
      <c r="K26" s="62"/>
      <c r="L26" s="182">
        <v>3000</v>
      </c>
      <c r="M26" s="62"/>
      <c r="N26" s="62"/>
      <c r="O26" s="62"/>
      <c r="P26" s="62"/>
      <c r="Q26" s="182"/>
      <c r="R26" s="182"/>
      <c r="S26" s="182"/>
      <c r="T26" s="182"/>
      <c r="U26" s="182"/>
      <c r="V26" s="182"/>
      <c r="W26" s="182"/>
    </row>
    <row r="27" ht="25.5" customHeight="1" spans="1:23">
      <c r="A27" s="113" t="s">
        <v>72</v>
      </c>
      <c r="B27" s="113" t="s">
        <v>232</v>
      </c>
      <c r="C27" s="113" t="s">
        <v>233</v>
      </c>
      <c r="D27" s="113" t="s">
        <v>93</v>
      </c>
      <c r="E27" s="113" t="s">
        <v>168</v>
      </c>
      <c r="F27" s="113" t="s">
        <v>238</v>
      </c>
      <c r="G27" s="113" t="s">
        <v>239</v>
      </c>
      <c r="H27" s="182">
        <v>2000</v>
      </c>
      <c r="I27" s="182">
        <v>2000</v>
      </c>
      <c r="J27" s="182"/>
      <c r="K27" s="62"/>
      <c r="L27" s="182">
        <v>2000</v>
      </c>
      <c r="M27" s="62"/>
      <c r="N27" s="62"/>
      <c r="O27" s="62"/>
      <c r="P27" s="62"/>
      <c r="Q27" s="182"/>
      <c r="R27" s="182"/>
      <c r="S27" s="182"/>
      <c r="T27" s="182"/>
      <c r="U27" s="182"/>
      <c r="V27" s="182"/>
      <c r="W27" s="182"/>
    </row>
    <row r="28" ht="25.5" customHeight="1" spans="1:23">
      <c r="A28" s="113" t="s">
        <v>72</v>
      </c>
      <c r="B28" s="113" t="s">
        <v>232</v>
      </c>
      <c r="C28" s="113" t="s">
        <v>233</v>
      </c>
      <c r="D28" s="113" t="s">
        <v>93</v>
      </c>
      <c r="E28" s="113" t="s">
        <v>168</v>
      </c>
      <c r="F28" s="113" t="s">
        <v>240</v>
      </c>
      <c r="G28" s="113" t="s">
        <v>241</v>
      </c>
      <c r="H28" s="182">
        <v>74776</v>
      </c>
      <c r="I28" s="182">
        <v>74776</v>
      </c>
      <c r="J28" s="182"/>
      <c r="K28" s="62"/>
      <c r="L28" s="182">
        <v>74776</v>
      </c>
      <c r="M28" s="62"/>
      <c r="N28" s="62"/>
      <c r="O28" s="62"/>
      <c r="P28" s="62"/>
      <c r="Q28" s="182"/>
      <c r="R28" s="182"/>
      <c r="S28" s="182"/>
      <c r="T28" s="182"/>
      <c r="U28" s="182"/>
      <c r="V28" s="182"/>
      <c r="W28" s="182"/>
    </row>
    <row r="29" ht="25.5" customHeight="1" spans="1:23">
      <c r="A29" s="113" t="s">
        <v>72</v>
      </c>
      <c r="B29" s="113" t="s">
        <v>232</v>
      </c>
      <c r="C29" s="113" t="s">
        <v>233</v>
      </c>
      <c r="D29" s="113" t="s">
        <v>93</v>
      </c>
      <c r="E29" s="113" t="s">
        <v>168</v>
      </c>
      <c r="F29" s="113" t="s">
        <v>242</v>
      </c>
      <c r="G29" s="113" t="s">
        <v>243</v>
      </c>
      <c r="H29" s="182">
        <v>9024</v>
      </c>
      <c r="I29" s="182">
        <v>9024</v>
      </c>
      <c r="J29" s="182"/>
      <c r="K29" s="62"/>
      <c r="L29" s="182">
        <v>9024</v>
      </c>
      <c r="M29" s="62"/>
      <c r="N29" s="62"/>
      <c r="O29" s="62"/>
      <c r="P29" s="62"/>
      <c r="Q29" s="182"/>
      <c r="R29" s="182"/>
      <c r="S29" s="182"/>
      <c r="T29" s="182"/>
      <c r="U29" s="182"/>
      <c r="V29" s="182"/>
      <c r="W29" s="182"/>
    </row>
    <row r="30" ht="25.5" customHeight="1" spans="1:23">
      <c r="A30" s="113" t="s">
        <v>72</v>
      </c>
      <c r="B30" s="113" t="s">
        <v>244</v>
      </c>
      <c r="C30" s="113" t="s">
        <v>245</v>
      </c>
      <c r="D30" s="113" t="s">
        <v>89</v>
      </c>
      <c r="E30" s="113" t="s">
        <v>166</v>
      </c>
      <c r="F30" s="113" t="s">
        <v>246</v>
      </c>
      <c r="G30" s="113" t="s">
        <v>247</v>
      </c>
      <c r="H30" s="182">
        <v>10284.62</v>
      </c>
      <c r="I30" s="182">
        <v>10284.62</v>
      </c>
      <c r="J30" s="182"/>
      <c r="K30" s="62"/>
      <c r="L30" s="182">
        <v>10284.62</v>
      </c>
      <c r="M30" s="62"/>
      <c r="N30" s="62"/>
      <c r="O30" s="62"/>
      <c r="P30" s="62"/>
      <c r="Q30" s="182"/>
      <c r="R30" s="182"/>
      <c r="S30" s="182"/>
      <c r="T30" s="182"/>
      <c r="U30" s="182"/>
      <c r="V30" s="182"/>
      <c r="W30" s="182"/>
    </row>
    <row r="31" ht="25.5" customHeight="1" spans="1:23">
      <c r="A31" s="113" t="s">
        <v>72</v>
      </c>
      <c r="B31" s="113" t="s">
        <v>244</v>
      </c>
      <c r="C31" s="113" t="s">
        <v>245</v>
      </c>
      <c r="D31" s="113" t="s">
        <v>89</v>
      </c>
      <c r="E31" s="113" t="s">
        <v>166</v>
      </c>
      <c r="F31" s="113" t="s">
        <v>248</v>
      </c>
      <c r="G31" s="113" t="s">
        <v>249</v>
      </c>
      <c r="H31" s="182">
        <v>13115.38</v>
      </c>
      <c r="I31" s="182">
        <v>13115.38</v>
      </c>
      <c r="J31" s="182"/>
      <c r="K31" s="62"/>
      <c r="L31" s="182">
        <v>13115.38</v>
      </c>
      <c r="M31" s="62"/>
      <c r="N31" s="62"/>
      <c r="O31" s="62"/>
      <c r="P31" s="62"/>
      <c r="Q31" s="182"/>
      <c r="R31" s="182"/>
      <c r="S31" s="182"/>
      <c r="T31" s="182"/>
      <c r="U31" s="182"/>
      <c r="V31" s="182"/>
      <c r="W31" s="182"/>
    </row>
    <row r="32" ht="25.5" customHeight="1" spans="1:23">
      <c r="A32" s="113" t="s">
        <v>72</v>
      </c>
      <c r="B32" s="113" t="s">
        <v>250</v>
      </c>
      <c r="C32" s="113" t="s">
        <v>251</v>
      </c>
      <c r="D32" s="113" t="s">
        <v>93</v>
      </c>
      <c r="E32" s="113" t="s">
        <v>168</v>
      </c>
      <c r="F32" s="113" t="s">
        <v>252</v>
      </c>
      <c r="G32" s="113" t="s">
        <v>251</v>
      </c>
      <c r="H32" s="182">
        <v>41015.76</v>
      </c>
      <c r="I32" s="182">
        <v>41015.76</v>
      </c>
      <c r="J32" s="182"/>
      <c r="K32" s="62"/>
      <c r="L32" s="182">
        <v>41015.76</v>
      </c>
      <c r="M32" s="62"/>
      <c r="N32" s="62"/>
      <c r="O32" s="62"/>
      <c r="P32" s="62"/>
      <c r="Q32" s="182"/>
      <c r="R32" s="182"/>
      <c r="S32" s="182"/>
      <c r="T32" s="182"/>
      <c r="U32" s="182"/>
      <c r="V32" s="182"/>
      <c r="W32" s="182"/>
    </row>
    <row r="33" ht="25.5" customHeight="1" spans="1:23">
      <c r="A33" s="113" t="s">
        <v>72</v>
      </c>
      <c r="B33" s="113" t="s">
        <v>232</v>
      </c>
      <c r="C33" s="113" t="s">
        <v>233</v>
      </c>
      <c r="D33" s="113" t="s">
        <v>93</v>
      </c>
      <c r="E33" s="113" t="s">
        <v>168</v>
      </c>
      <c r="F33" s="113" t="s">
        <v>253</v>
      </c>
      <c r="G33" s="113" t="s">
        <v>254</v>
      </c>
      <c r="H33" s="182">
        <v>1950</v>
      </c>
      <c r="I33" s="182">
        <v>1950</v>
      </c>
      <c r="J33" s="182"/>
      <c r="K33" s="62"/>
      <c r="L33" s="182">
        <v>1950</v>
      </c>
      <c r="M33" s="62"/>
      <c r="N33" s="62"/>
      <c r="O33" s="62"/>
      <c r="P33" s="62"/>
      <c r="Q33" s="182"/>
      <c r="R33" s="182"/>
      <c r="S33" s="182"/>
      <c r="T33" s="182"/>
      <c r="U33" s="182"/>
      <c r="V33" s="182"/>
      <c r="W33" s="182"/>
    </row>
    <row r="34" ht="25.5" customHeight="1" spans="1:23">
      <c r="A34" s="113" t="s">
        <v>72</v>
      </c>
      <c r="B34" s="113" t="s">
        <v>255</v>
      </c>
      <c r="C34" s="113" t="s">
        <v>256</v>
      </c>
      <c r="D34" s="113" t="s">
        <v>93</v>
      </c>
      <c r="E34" s="113" t="s">
        <v>168</v>
      </c>
      <c r="F34" s="113" t="s">
        <v>253</v>
      </c>
      <c r="G34" s="113" t="s">
        <v>254</v>
      </c>
      <c r="H34" s="182">
        <v>27000</v>
      </c>
      <c r="I34" s="182">
        <v>27000</v>
      </c>
      <c r="J34" s="182"/>
      <c r="K34" s="62"/>
      <c r="L34" s="182">
        <v>27000</v>
      </c>
      <c r="M34" s="62"/>
      <c r="N34" s="62"/>
      <c r="O34" s="62"/>
      <c r="P34" s="62"/>
      <c r="Q34" s="182"/>
      <c r="R34" s="182"/>
      <c r="S34" s="182"/>
      <c r="T34" s="182"/>
      <c r="U34" s="182"/>
      <c r="V34" s="182"/>
      <c r="W34" s="182"/>
    </row>
    <row r="35" ht="25.5" customHeight="1" spans="1:23">
      <c r="A35" s="113" t="s">
        <v>72</v>
      </c>
      <c r="B35" s="113" t="s">
        <v>257</v>
      </c>
      <c r="C35" s="113" t="s">
        <v>258</v>
      </c>
      <c r="D35" s="113" t="s">
        <v>93</v>
      </c>
      <c r="E35" s="113" t="s">
        <v>168</v>
      </c>
      <c r="F35" s="113" t="s">
        <v>259</v>
      </c>
      <c r="G35" s="113" t="s">
        <v>258</v>
      </c>
      <c r="H35" s="182">
        <v>50000</v>
      </c>
      <c r="I35" s="182">
        <v>50000</v>
      </c>
      <c r="J35" s="182"/>
      <c r="K35" s="62"/>
      <c r="L35" s="182">
        <v>50000</v>
      </c>
      <c r="M35" s="62"/>
      <c r="N35" s="62"/>
      <c r="O35" s="62"/>
      <c r="P35" s="62"/>
      <c r="Q35" s="182"/>
      <c r="R35" s="182"/>
      <c r="S35" s="182"/>
      <c r="T35" s="182"/>
      <c r="U35" s="182"/>
      <c r="V35" s="182"/>
      <c r="W35" s="182"/>
    </row>
    <row r="36" ht="25.5" customHeight="1" spans="1:23">
      <c r="A36" s="113" t="s">
        <v>72</v>
      </c>
      <c r="B36" s="113" t="s">
        <v>232</v>
      </c>
      <c r="C36" s="113" t="s">
        <v>233</v>
      </c>
      <c r="D36" s="113" t="s">
        <v>99</v>
      </c>
      <c r="E36" s="113" t="s">
        <v>171</v>
      </c>
      <c r="F36" s="113" t="s">
        <v>260</v>
      </c>
      <c r="G36" s="113" t="s">
        <v>261</v>
      </c>
      <c r="H36" s="182">
        <v>4000</v>
      </c>
      <c r="I36" s="182">
        <v>4000</v>
      </c>
      <c r="J36" s="182"/>
      <c r="K36" s="62"/>
      <c r="L36" s="182">
        <v>4000</v>
      </c>
      <c r="M36" s="62"/>
      <c r="N36" s="62"/>
      <c r="O36" s="62"/>
      <c r="P36" s="62"/>
      <c r="Q36" s="182"/>
      <c r="R36" s="182"/>
      <c r="S36" s="182"/>
      <c r="T36" s="182"/>
      <c r="U36" s="182"/>
      <c r="V36" s="182"/>
      <c r="W36" s="182"/>
    </row>
    <row r="37" ht="25.5" customHeight="1" spans="1:23">
      <c r="A37" s="113" t="s">
        <v>72</v>
      </c>
      <c r="B37" s="113" t="s">
        <v>262</v>
      </c>
      <c r="C37" s="113" t="s">
        <v>263</v>
      </c>
      <c r="D37" s="113" t="s">
        <v>101</v>
      </c>
      <c r="E37" s="113" t="s">
        <v>173</v>
      </c>
      <c r="F37" s="113" t="s">
        <v>264</v>
      </c>
      <c r="G37" s="113" t="s">
        <v>265</v>
      </c>
      <c r="H37" s="182">
        <v>8316</v>
      </c>
      <c r="I37" s="182">
        <v>8316</v>
      </c>
      <c r="J37" s="182"/>
      <c r="K37" s="62"/>
      <c r="L37" s="182">
        <v>8316</v>
      </c>
      <c r="M37" s="62"/>
      <c r="N37" s="62"/>
      <c r="O37" s="62"/>
      <c r="P37" s="62"/>
      <c r="Q37" s="182"/>
      <c r="R37" s="182"/>
      <c r="S37" s="182"/>
      <c r="T37" s="182"/>
      <c r="U37" s="182"/>
      <c r="V37" s="182"/>
      <c r="W37" s="182"/>
    </row>
    <row r="38" ht="25.5" customHeight="1" spans="1:23">
      <c r="A38" s="114" t="s">
        <v>117</v>
      </c>
      <c r="B38" s="231"/>
      <c r="C38" s="231"/>
      <c r="D38" s="231"/>
      <c r="E38" s="231"/>
      <c r="F38" s="231"/>
      <c r="G38" s="232"/>
      <c r="H38" s="182">
        <v>4463726.89</v>
      </c>
      <c r="I38" s="182">
        <v>4463726.89</v>
      </c>
      <c r="J38" s="182"/>
      <c r="K38" s="222"/>
      <c r="L38" s="182">
        <v>4463726.89</v>
      </c>
      <c r="M38" s="222"/>
      <c r="N38" s="222"/>
      <c r="O38" s="222"/>
      <c r="P38" s="222"/>
      <c r="Q38" s="182"/>
      <c r="R38" s="182"/>
      <c r="S38" s="182"/>
      <c r="T38" s="182"/>
      <c r="U38" s="182"/>
      <c r="V38" s="182"/>
      <c r="W38" s="182"/>
    </row>
  </sheetData>
  <mergeCells count="30">
    <mergeCell ref="A2:W2"/>
    <mergeCell ref="A3:G3"/>
    <mergeCell ref="H4:W4"/>
    <mergeCell ref="I5:M5"/>
    <mergeCell ref="N5:P5"/>
    <mergeCell ref="R5:W5"/>
    <mergeCell ref="A38:G3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4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9"/>
  <sheetViews>
    <sheetView showZeros="0" tabSelected="1" workbookViewId="0">
      <selection activeCell="A14" sqref="A14:C14"/>
    </sheetView>
  </sheetViews>
  <sheetFormatPr defaultColWidth="10.7083333333333" defaultRowHeight="14.25" customHeight="1"/>
  <cols>
    <col min="1" max="1" width="9.875" customWidth="1"/>
    <col min="2" max="2" width="18.25" customWidth="1"/>
    <col min="3" max="3" width="42.125" customWidth="1"/>
    <col min="4" max="4" width="18.875" customWidth="1"/>
    <col min="5" max="5" width="12.25" customWidth="1"/>
    <col min="6" max="6" width="15.25" customWidth="1"/>
    <col min="7" max="7" width="11.575" customWidth="1"/>
    <col min="8" max="8" width="12.25" customWidth="1"/>
    <col min="9" max="9" width="10.125" customWidth="1"/>
    <col min="10" max="10" width="11.875" customWidth="1"/>
    <col min="11" max="11" width="13.75" customWidth="1"/>
    <col min="12" max="12" width="14.5" customWidth="1"/>
    <col min="13" max="13" width="17.375" customWidth="1"/>
    <col min="14" max="14" width="11.75" customWidth="1"/>
    <col min="15" max="15" width="8.625" customWidth="1"/>
    <col min="16" max="16" width="9.5" customWidth="1"/>
    <col min="17" max="17" width="17.25" customWidth="1"/>
    <col min="18" max="18" width="8.625" customWidth="1"/>
    <col min="19" max="19" width="9.5" customWidth="1"/>
    <col min="20" max="20" width="12.375" customWidth="1"/>
    <col min="21" max="21" width="7.5" customWidth="1"/>
    <col min="22" max="22" width="9.625" customWidth="1"/>
    <col min="23" max="23" width="8.5" customWidth="1"/>
  </cols>
  <sheetData>
    <row r="1" ht="13.5" customHeight="1" spans="2:23">
      <c r="B1" s="215"/>
      <c r="E1" s="83"/>
      <c r="F1" s="83"/>
      <c r="G1" s="83"/>
      <c r="H1" s="83"/>
      <c r="I1" s="84"/>
      <c r="J1" s="84"/>
      <c r="K1" s="84"/>
      <c r="L1" s="84"/>
      <c r="M1" s="84"/>
      <c r="N1" s="84"/>
      <c r="O1" s="84"/>
      <c r="P1" s="84"/>
      <c r="Q1" s="84"/>
      <c r="U1" s="215"/>
      <c r="W1" s="118" t="s">
        <v>266</v>
      </c>
    </row>
    <row r="2" ht="41.25" customHeight="1" spans="1:23">
      <c r="A2" s="86" t="s">
        <v>267</v>
      </c>
      <c r="B2" s="87"/>
      <c r="C2" s="87"/>
      <c r="D2" s="87"/>
      <c r="E2" s="87"/>
      <c r="F2" s="87"/>
      <c r="G2" s="87"/>
      <c r="H2" s="87"/>
      <c r="I2" s="87"/>
      <c r="J2" s="87"/>
      <c r="K2" s="87"/>
      <c r="L2" s="87"/>
      <c r="M2" s="87"/>
      <c r="N2" s="87"/>
      <c r="O2" s="87"/>
      <c r="P2" s="87"/>
      <c r="Q2" s="87"/>
      <c r="R2" s="87"/>
      <c r="S2" s="87"/>
      <c r="T2" s="87"/>
      <c r="U2" s="87"/>
      <c r="V2" s="87"/>
      <c r="W2" s="87"/>
    </row>
    <row r="3" ht="19.5" customHeight="1" spans="1:23">
      <c r="A3" s="88" t="str">
        <f>"单位名称："&amp;"迪庆藏族自治州藏学研究院"</f>
        <v>单位名称：迪庆藏族自治州藏学研究院</v>
      </c>
      <c r="B3" s="89"/>
      <c r="C3" s="89"/>
      <c r="D3" s="89"/>
      <c r="E3" s="89"/>
      <c r="F3" s="89"/>
      <c r="G3" s="89"/>
      <c r="H3" s="89"/>
      <c r="I3" s="90"/>
      <c r="J3" s="90"/>
      <c r="K3" s="90"/>
      <c r="L3" s="90"/>
      <c r="M3" s="90"/>
      <c r="N3" s="90"/>
      <c r="O3" s="90"/>
      <c r="P3" s="90"/>
      <c r="Q3" s="90"/>
      <c r="U3" s="215"/>
      <c r="W3" s="188" t="s">
        <v>183</v>
      </c>
    </row>
    <row r="4" ht="21.75" customHeight="1" spans="1:23">
      <c r="A4" s="92" t="s">
        <v>268</v>
      </c>
      <c r="B4" s="93" t="s">
        <v>193</v>
      </c>
      <c r="C4" s="92" t="s">
        <v>194</v>
      </c>
      <c r="D4" s="92" t="s">
        <v>269</v>
      </c>
      <c r="E4" s="93" t="s">
        <v>195</v>
      </c>
      <c r="F4" s="93" t="s">
        <v>196</v>
      </c>
      <c r="G4" s="93" t="s">
        <v>197</v>
      </c>
      <c r="H4" s="93" t="s">
        <v>198</v>
      </c>
      <c r="I4" s="109" t="s">
        <v>57</v>
      </c>
      <c r="J4" s="94" t="s">
        <v>270</v>
      </c>
      <c r="K4" s="95"/>
      <c r="L4" s="95"/>
      <c r="M4" s="96"/>
      <c r="N4" s="94" t="s">
        <v>200</v>
      </c>
      <c r="O4" s="95"/>
      <c r="P4" s="96"/>
      <c r="Q4" s="93" t="s">
        <v>63</v>
      </c>
      <c r="R4" s="94" t="s">
        <v>80</v>
      </c>
      <c r="S4" s="95"/>
      <c r="T4" s="95"/>
      <c r="U4" s="95"/>
      <c r="V4" s="95"/>
      <c r="W4" s="96"/>
    </row>
    <row r="5" ht="21.75" customHeight="1" spans="1:23">
      <c r="A5" s="97"/>
      <c r="B5" s="110"/>
      <c r="C5" s="97"/>
      <c r="D5" s="97"/>
      <c r="E5" s="98"/>
      <c r="F5" s="98"/>
      <c r="G5" s="98"/>
      <c r="H5" s="98"/>
      <c r="I5" s="110"/>
      <c r="J5" s="219" t="s">
        <v>60</v>
      </c>
      <c r="K5" s="220"/>
      <c r="L5" s="93" t="s">
        <v>61</v>
      </c>
      <c r="M5" s="93" t="s">
        <v>62</v>
      </c>
      <c r="N5" s="93" t="s">
        <v>60</v>
      </c>
      <c r="O5" s="93" t="s">
        <v>61</v>
      </c>
      <c r="P5" s="93" t="s">
        <v>62</v>
      </c>
      <c r="Q5" s="98"/>
      <c r="R5" s="93" t="s">
        <v>59</v>
      </c>
      <c r="S5" s="92" t="s">
        <v>66</v>
      </c>
      <c r="T5" s="92" t="s">
        <v>206</v>
      </c>
      <c r="U5" s="92" t="s">
        <v>68</v>
      </c>
      <c r="V5" s="92" t="s">
        <v>69</v>
      </c>
      <c r="W5" s="92" t="s">
        <v>70</v>
      </c>
    </row>
    <row r="6" ht="21" customHeight="1" spans="1:23">
      <c r="A6" s="110"/>
      <c r="B6" s="110"/>
      <c r="C6" s="110"/>
      <c r="D6" s="110"/>
      <c r="E6" s="110"/>
      <c r="F6" s="110"/>
      <c r="G6" s="110"/>
      <c r="H6" s="110"/>
      <c r="I6" s="110"/>
      <c r="J6" s="221" t="s">
        <v>59</v>
      </c>
      <c r="K6" s="183"/>
      <c r="L6" s="110"/>
      <c r="M6" s="110"/>
      <c r="N6" s="110"/>
      <c r="O6" s="110"/>
      <c r="P6" s="110"/>
      <c r="Q6" s="110"/>
      <c r="R6" s="110"/>
      <c r="S6" s="224"/>
      <c r="T6" s="224"/>
      <c r="U6" s="224"/>
      <c r="V6" s="224"/>
      <c r="W6" s="224"/>
    </row>
    <row r="7" ht="39.75" customHeight="1" spans="1:23">
      <c r="A7" s="99"/>
      <c r="B7" s="111"/>
      <c r="C7" s="99"/>
      <c r="D7" s="99"/>
      <c r="E7" s="100"/>
      <c r="F7" s="100"/>
      <c r="G7" s="100"/>
      <c r="H7" s="100"/>
      <c r="I7" s="111"/>
      <c r="J7" s="126" t="s">
        <v>59</v>
      </c>
      <c r="K7" s="126" t="s">
        <v>271</v>
      </c>
      <c r="L7" s="100"/>
      <c r="M7" s="100"/>
      <c r="N7" s="100"/>
      <c r="O7" s="100"/>
      <c r="P7" s="100"/>
      <c r="Q7" s="100"/>
      <c r="R7" s="100"/>
      <c r="S7" s="100"/>
      <c r="T7" s="100"/>
      <c r="U7" s="111"/>
      <c r="V7" s="100"/>
      <c r="W7" s="100"/>
    </row>
    <row r="8" ht="19.5" customHeight="1" spans="1:23">
      <c r="A8" s="216">
        <v>1</v>
      </c>
      <c r="B8" s="216">
        <v>2</v>
      </c>
      <c r="C8" s="216">
        <v>3</v>
      </c>
      <c r="D8" s="216">
        <v>4</v>
      </c>
      <c r="E8" s="216">
        <v>5</v>
      </c>
      <c r="F8" s="216">
        <v>6</v>
      </c>
      <c r="G8" s="216">
        <v>7</v>
      </c>
      <c r="H8" s="216">
        <v>8</v>
      </c>
      <c r="I8" s="216">
        <v>9</v>
      </c>
      <c r="J8" s="216">
        <v>10</v>
      </c>
      <c r="K8" s="216">
        <v>11</v>
      </c>
      <c r="L8" s="216">
        <v>12</v>
      </c>
      <c r="M8" s="216">
        <v>13</v>
      </c>
      <c r="N8" s="216">
        <v>14</v>
      </c>
      <c r="O8" s="216">
        <v>15</v>
      </c>
      <c r="P8" s="216">
        <v>16</v>
      </c>
      <c r="Q8" s="216">
        <v>17</v>
      </c>
      <c r="R8" s="216">
        <v>18</v>
      </c>
      <c r="S8" s="216">
        <v>19</v>
      </c>
      <c r="T8" s="216">
        <v>20</v>
      </c>
      <c r="U8" s="216">
        <v>21</v>
      </c>
      <c r="V8" s="216">
        <v>22</v>
      </c>
      <c r="W8" s="216">
        <v>23</v>
      </c>
    </row>
    <row r="9" ht="35.5" customHeight="1" spans="1:23">
      <c r="A9" s="217" t="s">
        <v>272</v>
      </c>
      <c r="B9" s="217"/>
      <c r="C9" s="217"/>
      <c r="D9" s="218"/>
      <c r="E9" s="218"/>
      <c r="F9" s="218"/>
      <c r="G9" s="218"/>
      <c r="H9" s="218"/>
      <c r="I9" s="105">
        <v>80000</v>
      </c>
      <c r="J9" s="105">
        <v>80000</v>
      </c>
      <c r="K9" s="105"/>
      <c r="L9" s="105"/>
      <c r="M9" s="105"/>
      <c r="N9" s="222"/>
      <c r="O9" s="222"/>
      <c r="P9" s="117"/>
      <c r="Q9" s="105"/>
      <c r="R9" s="105"/>
      <c r="S9" s="105"/>
      <c r="T9" s="105"/>
      <c r="U9" s="182"/>
      <c r="V9" s="105"/>
      <c r="W9" s="105"/>
    </row>
    <row r="10" ht="35.5" customHeight="1" spans="1:23">
      <c r="A10" s="218" t="s">
        <v>273</v>
      </c>
      <c r="B10" s="218" t="s">
        <v>274</v>
      </c>
      <c r="C10" s="103" t="s">
        <v>272</v>
      </c>
      <c r="D10" s="218" t="s">
        <v>72</v>
      </c>
      <c r="E10" s="218" t="s">
        <v>93</v>
      </c>
      <c r="F10" s="218" t="s">
        <v>168</v>
      </c>
      <c r="G10" s="218" t="s">
        <v>240</v>
      </c>
      <c r="H10" s="218" t="s">
        <v>241</v>
      </c>
      <c r="I10" s="105">
        <v>3160</v>
      </c>
      <c r="J10" s="105">
        <v>3160</v>
      </c>
      <c r="K10" s="105"/>
      <c r="L10" s="105"/>
      <c r="M10" s="105"/>
      <c r="N10" s="222"/>
      <c r="O10" s="222"/>
      <c r="P10" s="117"/>
      <c r="Q10" s="105"/>
      <c r="R10" s="105"/>
      <c r="S10" s="105"/>
      <c r="T10" s="105"/>
      <c r="U10" s="182"/>
      <c r="V10" s="105"/>
      <c r="W10" s="105"/>
    </row>
    <row r="11" ht="35.5" customHeight="1" spans="1:23">
      <c r="A11" s="218" t="s">
        <v>273</v>
      </c>
      <c r="B11" s="218" t="s">
        <v>274</v>
      </c>
      <c r="C11" s="103" t="s">
        <v>272</v>
      </c>
      <c r="D11" s="218" t="s">
        <v>72</v>
      </c>
      <c r="E11" s="218" t="s">
        <v>93</v>
      </c>
      <c r="F11" s="218" t="s">
        <v>168</v>
      </c>
      <c r="G11" s="218" t="s">
        <v>236</v>
      </c>
      <c r="H11" s="218" t="s">
        <v>237</v>
      </c>
      <c r="I11" s="105">
        <v>36840</v>
      </c>
      <c r="J11" s="105">
        <v>36840</v>
      </c>
      <c r="K11" s="105"/>
      <c r="L11" s="105"/>
      <c r="M11" s="105"/>
      <c r="N11" s="62"/>
      <c r="O11" s="62"/>
      <c r="P11" s="62"/>
      <c r="Q11" s="105"/>
      <c r="R11" s="105"/>
      <c r="S11" s="105"/>
      <c r="T11" s="105"/>
      <c r="U11" s="182"/>
      <c r="V11" s="105"/>
      <c r="W11" s="105"/>
    </row>
    <row r="12" ht="35.5" customHeight="1" spans="1:23">
      <c r="A12" s="218" t="s">
        <v>273</v>
      </c>
      <c r="B12" s="218" t="s">
        <v>274</v>
      </c>
      <c r="C12" s="103" t="s">
        <v>272</v>
      </c>
      <c r="D12" s="218" t="s">
        <v>72</v>
      </c>
      <c r="E12" s="218" t="s">
        <v>93</v>
      </c>
      <c r="F12" s="218" t="s">
        <v>168</v>
      </c>
      <c r="G12" s="218" t="s">
        <v>238</v>
      </c>
      <c r="H12" s="218" t="s">
        <v>239</v>
      </c>
      <c r="I12" s="105">
        <v>9000</v>
      </c>
      <c r="J12" s="105">
        <v>9000</v>
      </c>
      <c r="K12" s="105"/>
      <c r="L12" s="105"/>
      <c r="M12" s="105"/>
      <c r="N12" s="62"/>
      <c r="O12" s="62"/>
      <c r="P12" s="62"/>
      <c r="Q12" s="105"/>
      <c r="R12" s="105"/>
      <c r="S12" s="105"/>
      <c r="T12" s="105"/>
      <c r="U12" s="182"/>
      <c r="V12" s="105"/>
      <c r="W12" s="105"/>
    </row>
    <row r="13" ht="35.5" customHeight="1" spans="1:23">
      <c r="A13" s="218" t="s">
        <v>273</v>
      </c>
      <c r="B13" s="218" t="s">
        <v>274</v>
      </c>
      <c r="C13" s="103" t="s">
        <v>272</v>
      </c>
      <c r="D13" s="218" t="s">
        <v>72</v>
      </c>
      <c r="E13" s="218" t="s">
        <v>93</v>
      </c>
      <c r="F13" s="218" t="s">
        <v>168</v>
      </c>
      <c r="G13" s="218" t="s">
        <v>275</v>
      </c>
      <c r="H13" s="218" t="s">
        <v>276</v>
      </c>
      <c r="I13" s="105">
        <v>31000</v>
      </c>
      <c r="J13" s="105">
        <v>31000</v>
      </c>
      <c r="K13" s="105"/>
      <c r="L13" s="105"/>
      <c r="M13" s="105"/>
      <c r="N13" s="62"/>
      <c r="O13" s="62"/>
      <c r="P13" s="62"/>
      <c r="Q13" s="105"/>
      <c r="R13" s="105"/>
      <c r="S13" s="105"/>
      <c r="T13" s="105"/>
      <c r="U13" s="182"/>
      <c r="V13" s="105"/>
      <c r="W13" s="105"/>
    </row>
    <row r="14" ht="35.5" customHeight="1" spans="1:23">
      <c r="A14" s="217" t="s">
        <v>277</v>
      </c>
      <c r="B14" s="62"/>
      <c r="C14" s="62"/>
      <c r="D14" s="62"/>
      <c r="E14" s="62"/>
      <c r="F14" s="62"/>
      <c r="G14" s="62"/>
      <c r="H14" s="62"/>
      <c r="I14" s="105">
        <v>150000</v>
      </c>
      <c r="J14" s="105">
        <v>150000</v>
      </c>
      <c r="K14" s="105"/>
      <c r="L14" s="105"/>
      <c r="M14" s="105"/>
      <c r="N14" s="62"/>
      <c r="O14" s="62"/>
      <c r="P14" s="62"/>
      <c r="Q14" s="105"/>
      <c r="R14" s="105"/>
      <c r="S14" s="105"/>
      <c r="T14" s="105"/>
      <c r="U14" s="182"/>
      <c r="V14" s="105"/>
      <c r="W14" s="105"/>
    </row>
    <row r="15" ht="35.5" customHeight="1" spans="1:23">
      <c r="A15" s="218" t="s">
        <v>278</v>
      </c>
      <c r="B15" s="218" t="s">
        <v>279</v>
      </c>
      <c r="C15" s="103" t="s">
        <v>277</v>
      </c>
      <c r="D15" s="218" t="s">
        <v>72</v>
      </c>
      <c r="E15" s="218" t="s">
        <v>93</v>
      </c>
      <c r="F15" s="218" t="s">
        <v>168</v>
      </c>
      <c r="G15" s="218" t="s">
        <v>240</v>
      </c>
      <c r="H15" s="218" t="s">
        <v>241</v>
      </c>
      <c r="I15" s="105">
        <v>10760</v>
      </c>
      <c r="J15" s="105">
        <v>10760</v>
      </c>
      <c r="K15" s="105"/>
      <c r="L15" s="105"/>
      <c r="M15" s="105"/>
      <c r="N15" s="62"/>
      <c r="O15" s="62"/>
      <c r="P15" s="62"/>
      <c r="Q15" s="105"/>
      <c r="R15" s="105"/>
      <c r="S15" s="105"/>
      <c r="T15" s="105"/>
      <c r="U15" s="182"/>
      <c r="V15" s="105"/>
      <c r="W15" s="105"/>
    </row>
    <row r="16" ht="35.5" customHeight="1" spans="1:23">
      <c r="A16" s="218" t="s">
        <v>278</v>
      </c>
      <c r="B16" s="218" t="s">
        <v>279</v>
      </c>
      <c r="C16" s="103" t="s">
        <v>277</v>
      </c>
      <c r="D16" s="218" t="s">
        <v>72</v>
      </c>
      <c r="E16" s="218" t="s">
        <v>93</v>
      </c>
      <c r="F16" s="218" t="s">
        <v>168</v>
      </c>
      <c r="G16" s="218" t="s">
        <v>280</v>
      </c>
      <c r="H16" s="218" t="s">
        <v>281</v>
      </c>
      <c r="I16" s="105">
        <v>15000</v>
      </c>
      <c r="J16" s="105">
        <v>15000</v>
      </c>
      <c r="K16" s="105"/>
      <c r="L16" s="105"/>
      <c r="M16" s="105"/>
      <c r="N16" s="62"/>
      <c r="O16" s="62"/>
      <c r="P16" s="62"/>
      <c r="Q16" s="105"/>
      <c r="R16" s="105"/>
      <c r="S16" s="105"/>
      <c r="T16" s="105"/>
      <c r="U16" s="182"/>
      <c r="V16" s="105"/>
      <c r="W16" s="105"/>
    </row>
    <row r="17" ht="35.5" customHeight="1" spans="1:23">
      <c r="A17" s="218" t="s">
        <v>278</v>
      </c>
      <c r="B17" s="218" t="s">
        <v>279</v>
      </c>
      <c r="C17" s="103" t="s">
        <v>277</v>
      </c>
      <c r="D17" s="218" t="s">
        <v>72</v>
      </c>
      <c r="E17" s="218" t="s">
        <v>93</v>
      </c>
      <c r="F17" s="218" t="s">
        <v>168</v>
      </c>
      <c r="G17" s="218" t="s">
        <v>236</v>
      </c>
      <c r="H17" s="218" t="s">
        <v>237</v>
      </c>
      <c r="I17" s="105">
        <v>70440</v>
      </c>
      <c r="J17" s="105">
        <v>70440</v>
      </c>
      <c r="K17" s="105"/>
      <c r="L17" s="105"/>
      <c r="M17" s="105"/>
      <c r="N17" s="62"/>
      <c r="O17" s="62"/>
      <c r="P17" s="62"/>
      <c r="Q17" s="105"/>
      <c r="R17" s="105"/>
      <c r="S17" s="105"/>
      <c r="T17" s="105"/>
      <c r="U17" s="182"/>
      <c r="V17" s="105"/>
      <c r="W17" s="105"/>
    </row>
    <row r="18" ht="35.5" customHeight="1" spans="1:23">
      <c r="A18" s="218" t="s">
        <v>278</v>
      </c>
      <c r="B18" s="218" t="s">
        <v>279</v>
      </c>
      <c r="C18" s="103" t="s">
        <v>277</v>
      </c>
      <c r="D18" s="218" t="s">
        <v>72</v>
      </c>
      <c r="E18" s="218" t="s">
        <v>93</v>
      </c>
      <c r="F18" s="218" t="s">
        <v>168</v>
      </c>
      <c r="G18" s="218" t="s">
        <v>238</v>
      </c>
      <c r="H18" s="218" t="s">
        <v>239</v>
      </c>
      <c r="I18" s="105">
        <v>53800</v>
      </c>
      <c r="J18" s="105">
        <v>53800</v>
      </c>
      <c r="K18" s="105"/>
      <c r="L18" s="105"/>
      <c r="M18" s="105"/>
      <c r="N18" s="62"/>
      <c r="O18" s="62"/>
      <c r="P18" s="62"/>
      <c r="Q18" s="105"/>
      <c r="R18" s="105"/>
      <c r="S18" s="105"/>
      <c r="T18" s="105"/>
      <c r="U18" s="182"/>
      <c r="V18" s="105"/>
      <c r="W18" s="105"/>
    </row>
    <row r="19" ht="35.5" customHeight="1" spans="1:23">
      <c r="A19" s="114" t="s">
        <v>117</v>
      </c>
      <c r="B19" s="115"/>
      <c r="C19" s="115"/>
      <c r="D19" s="115"/>
      <c r="E19" s="115"/>
      <c r="F19" s="115"/>
      <c r="G19" s="115"/>
      <c r="H19" s="116"/>
      <c r="I19" s="105">
        <v>230000</v>
      </c>
      <c r="J19" s="105">
        <v>230000</v>
      </c>
      <c r="K19" s="223"/>
      <c r="L19" s="105"/>
      <c r="M19" s="105"/>
      <c r="N19" s="117"/>
      <c r="O19" s="117"/>
      <c r="P19" s="117"/>
      <c r="Q19" s="105"/>
      <c r="R19" s="105"/>
      <c r="S19" s="105"/>
      <c r="T19" s="105"/>
      <c r="U19" s="61"/>
      <c r="V19" s="105"/>
      <c r="W19" s="105"/>
    </row>
  </sheetData>
  <mergeCells count="31">
    <mergeCell ref="A2:W2"/>
    <mergeCell ref="A3:H3"/>
    <mergeCell ref="J4:M4"/>
    <mergeCell ref="N4:P4"/>
    <mergeCell ref="R4:W4"/>
    <mergeCell ref="A9:C9"/>
    <mergeCell ref="A9:C9"/>
    <mergeCell ref="A14:C14"/>
    <mergeCell ref="A19:H1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9" scale="42"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6"/>
  <sheetViews>
    <sheetView showZeros="0" workbookViewId="0">
      <selection activeCell="G15" sqref="G15"/>
    </sheetView>
  </sheetViews>
  <sheetFormatPr defaultColWidth="10.7083333333333" defaultRowHeight="12" customHeight="1"/>
  <cols>
    <col min="1" max="1" width="28.5" customWidth="1"/>
    <col min="2" max="2" width="81.25" customWidth="1"/>
    <col min="3" max="3" width="14.5" customWidth="1"/>
    <col min="4" max="4" width="14.375" customWidth="1"/>
    <col min="5" max="5" width="13.5" customWidth="1"/>
    <col min="6" max="6" width="9.125" customWidth="1"/>
    <col min="7" max="7" width="10.125" customWidth="1"/>
    <col min="8" max="8" width="10.375" customWidth="1"/>
    <col min="9" max="9" width="9.625" customWidth="1"/>
    <col min="10" max="10" width="55.125" customWidth="1"/>
  </cols>
  <sheetData>
    <row r="1" ht="15" customHeight="1" spans="10:10">
      <c r="J1" s="172" t="s">
        <v>282</v>
      </c>
    </row>
    <row r="2" ht="36.75" customHeight="1" spans="1:10">
      <c r="A2" s="86" t="s">
        <v>283</v>
      </c>
      <c r="B2" s="87"/>
      <c r="C2" s="87"/>
      <c r="D2" s="87"/>
      <c r="E2" s="87"/>
      <c r="F2" s="141"/>
      <c r="G2" s="87"/>
      <c r="H2" s="141"/>
      <c r="I2" s="141"/>
      <c r="J2" s="87"/>
    </row>
    <row r="3" ht="17.25" customHeight="1" spans="1:2">
      <c r="A3" s="135" t="str">
        <f>"单位名称："&amp;"迪庆藏族自治州藏学研究院"</f>
        <v>单位名称：迪庆藏族自治州藏学研究院</v>
      </c>
      <c r="B3" s="136"/>
    </row>
    <row r="4" ht="44.25" customHeight="1" spans="1:10">
      <c r="A4" s="126" t="s">
        <v>284</v>
      </c>
      <c r="B4" s="126" t="s">
        <v>285</v>
      </c>
      <c r="C4" s="126" t="s">
        <v>286</v>
      </c>
      <c r="D4" s="126" t="s">
        <v>287</v>
      </c>
      <c r="E4" s="126" t="s">
        <v>288</v>
      </c>
      <c r="F4" s="137" t="s">
        <v>289</v>
      </c>
      <c r="G4" s="126" t="s">
        <v>290</v>
      </c>
      <c r="H4" s="137" t="s">
        <v>291</v>
      </c>
      <c r="I4" s="137" t="s">
        <v>292</v>
      </c>
      <c r="J4" s="126" t="s">
        <v>293</v>
      </c>
    </row>
    <row r="5" ht="19.5" customHeight="1" spans="1:10">
      <c r="A5" s="209">
        <v>1</v>
      </c>
      <c r="B5" s="209">
        <v>2</v>
      </c>
      <c r="C5" s="209">
        <v>3</v>
      </c>
      <c r="D5" s="209">
        <v>4</v>
      </c>
      <c r="E5" s="209">
        <v>5</v>
      </c>
      <c r="F5" s="209">
        <v>6</v>
      </c>
      <c r="G5" s="209">
        <v>7</v>
      </c>
      <c r="H5" s="209">
        <v>8</v>
      </c>
      <c r="I5" s="209">
        <v>9</v>
      </c>
      <c r="J5" s="209">
        <v>10</v>
      </c>
    </row>
    <row r="6" ht="22" customHeight="1" spans="1:10">
      <c r="A6" s="210" t="s">
        <v>72</v>
      </c>
      <c r="B6" s="72"/>
      <c r="C6" s="72"/>
      <c r="D6" s="72"/>
      <c r="E6" s="210"/>
      <c r="F6" s="72"/>
      <c r="G6" s="210"/>
      <c r="H6" s="72"/>
      <c r="I6" s="72"/>
      <c r="J6" s="210"/>
    </row>
    <row r="7" ht="94" customHeight="1" spans="1:10">
      <c r="A7" s="210" t="str">
        <f>"   "&amp;"民族团结进步创建基础信息资料数字化与数据库建设经费"</f>
        <v>   民族团结进步创建基础信息资料数字化与数据库建设经费</v>
      </c>
      <c r="B7" s="211" t="s">
        <v>294</v>
      </c>
      <c r="C7" s="212"/>
      <c r="D7" s="212"/>
      <c r="E7" s="212"/>
      <c r="F7" s="213"/>
      <c r="G7" s="212"/>
      <c r="H7" s="213"/>
      <c r="I7" s="213"/>
      <c r="J7" s="212"/>
    </row>
    <row r="8" ht="27" customHeight="1" spans="1:10">
      <c r="A8" s="210"/>
      <c r="B8" s="211"/>
      <c r="C8" s="212" t="s">
        <v>295</v>
      </c>
      <c r="D8" s="212" t="s">
        <v>296</v>
      </c>
      <c r="E8" s="212" t="s">
        <v>297</v>
      </c>
      <c r="F8" s="213" t="s">
        <v>298</v>
      </c>
      <c r="G8" s="212" t="s">
        <v>299</v>
      </c>
      <c r="H8" s="213" t="s">
        <v>300</v>
      </c>
      <c r="I8" s="213" t="s">
        <v>301</v>
      </c>
      <c r="J8" s="212" t="s">
        <v>302</v>
      </c>
    </row>
    <row r="9" ht="27" customHeight="1" spans="1:10">
      <c r="A9" s="214"/>
      <c r="B9" s="214"/>
      <c r="C9" s="212" t="s">
        <v>295</v>
      </c>
      <c r="D9" s="212" t="s">
        <v>296</v>
      </c>
      <c r="E9" s="212" t="s">
        <v>303</v>
      </c>
      <c r="F9" s="213" t="s">
        <v>298</v>
      </c>
      <c r="G9" s="212" t="s">
        <v>299</v>
      </c>
      <c r="H9" s="213" t="s">
        <v>304</v>
      </c>
      <c r="I9" s="213" t="s">
        <v>301</v>
      </c>
      <c r="J9" s="212" t="s">
        <v>305</v>
      </c>
    </row>
    <row r="10" ht="26" customHeight="1" spans="1:10">
      <c r="A10" s="214"/>
      <c r="B10" s="214"/>
      <c r="C10" s="212" t="s">
        <v>295</v>
      </c>
      <c r="D10" s="212" t="s">
        <v>296</v>
      </c>
      <c r="E10" s="212" t="s">
        <v>306</v>
      </c>
      <c r="F10" s="213" t="s">
        <v>298</v>
      </c>
      <c r="G10" s="212" t="s">
        <v>299</v>
      </c>
      <c r="H10" s="213" t="s">
        <v>307</v>
      </c>
      <c r="I10" s="213" t="s">
        <v>301</v>
      </c>
      <c r="J10" s="212" t="s">
        <v>308</v>
      </c>
    </row>
    <row r="11" ht="36" customHeight="1" spans="1:10">
      <c r="A11" s="214"/>
      <c r="B11" s="214"/>
      <c r="C11" s="212" t="s">
        <v>295</v>
      </c>
      <c r="D11" s="212" t="s">
        <v>296</v>
      </c>
      <c r="E11" s="212" t="s">
        <v>309</v>
      </c>
      <c r="F11" s="213" t="s">
        <v>310</v>
      </c>
      <c r="G11" s="212" t="s">
        <v>311</v>
      </c>
      <c r="H11" s="213" t="s">
        <v>312</v>
      </c>
      <c r="I11" s="213" t="s">
        <v>301</v>
      </c>
      <c r="J11" s="212" t="s">
        <v>313</v>
      </c>
    </row>
    <row r="12" ht="23" customHeight="1" spans="1:10">
      <c r="A12" s="214"/>
      <c r="B12" s="214"/>
      <c r="C12" s="212" t="s">
        <v>295</v>
      </c>
      <c r="D12" s="212" t="s">
        <v>314</v>
      </c>
      <c r="E12" s="212" t="s">
        <v>315</v>
      </c>
      <c r="F12" s="213" t="s">
        <v>310</v>
      </c>
      <c r="G12" s="212" t="s">
        <v>316</v>
      </c>
      <c r="H12" s="213" t="s">
        <v>317</v>
      </c>
      <c r="I12" s="213" t="s">
        <v>318</v>
      </c>
      <c r="J12" s="212" t="s">
        <v>319</v>
      </c>
    </row>
    <row r="13" ht="26" customHeight="1" spans="1:10">
      <c r="A13" s="214"/>
      <c r="B13" s="214"/>
      <c r="C13" s="212" t="s">
        <v>295</v>
      </c>
      <c r="D13" s="212" t="s">
        <v>320</v>
      </c>
      <c r="E13" s="212" t="s">
        <v>321</v>
      </c>
      <c r="F13" s="213" t="s">
        <v>298</v>
      </c>
      <c r="G13" s="212" t="s">
        <v>316</v>
      </c>
      <c r="H13" s="213" t="s">
        <v>322</v>
      </c>
      <c r="I13" s="213" t="s">
        <v>301</v>
      </c>
      <c r="J13" s="212" t="s">
        <v>323</v>
      </c>
    </row>
    <row r="14" ht="32" customHeight="1" spans="1:10">
      <c r="A14" s="214"/>
      <c r="B14" s="214"/>
      <c r="C14" s="212" t="s">
        <v>324</v>
      </c>
      <c r="D14" s="212" t="s">
        <v>325</v>
      </c>
      <c r="E14" s="212" t="s">
        <v>326</v>
      </c>
      <c r="F14" s="213" t="s">
        <v>298</v>
      </c>
      <c r="G14" s="212" t="s">
        <v>163</v>
      </c>
      <c r="H14" s="213" t="s">
        <v>317</v>
      </c>
      <c r="I14" s="213" t="s">
        <v>301</v>
      </c>
      <c r="J14" s="212" t="s">
        <v>327</v>
      </c>
    </row>
    <row r="15" ht="29" customHeight="1" spans="1:10">
      <c r="A15" s="214"/>
      <c r="B15" s="214"/>
      <c r="C15" s="212" t="s">
        <v>328</v>
      </c>
      <c r="D15" s="212" t="s">
        <v>329</v>
      </c>
      <c r="E15" s="212" t="s">
        <v>330</v>
      </c>
      <c r="F15" s="213" t="s">
        <v>298</v>
      </c>
      <c r="G15" s="212" t="s">
        <v>331</v>
      </c>
      <c r="H15" s="213" t="s">
        <v>317</v>
      </c>
      <c r="I15" s="213" t="s">
        <v>318</v>
      </c>
      <c r="J15" s="212" t="s">
        <v>332</v>
      </c>
    </row>
    <row r="16" ht="35.5" customHeight="1" spans="1:10">
      <c r="A16" s="214"/>
      <c r="B16" s="214"/>
      <c r="C16" s="212" t="s">
        <v>328</v>
      </c>
      <c r="D16" s="212" t="s">
        <v>329</v>
      </c>
      <c r="E16" s="212" t="s">
        <v>333</v>
      </c>
      <c r="F16" s="213" t="s">
        <v>298</v>
      </c>
      <c r="G16" s="212" t="s">
        <v>331</v>
      </c>
      <c r="H16" s="213" t="s">
        <v>317</v>
      </c>
      <c r="I16" s="213" t="s">
        <v>318</v>
      </c>
      <c r="J16" s="212" t="s">
        <v>334</v>
      </c>
    </row>
    <row r="17" ht="150" customHeight="1" spans="1:10">
      <c r="A17" s="210" t="str">
        <f>"   "&amp;"民族文化研究及出版经费"</f>
        <v>   民族文化研究及出版经费</v>
      </c>
      <c r="B17" s="211" t="s">
        <v>335</v>
      </c>
      <c r="C17" s="214"/>
      <c r="D17" s="214"/>
      <c r="E17" s="214"/>
      <c r="F17" s="214"/>
      <c r="G17" s="214"/>
      <c r="H17" s="214"/>
      <c r="I17" s="214"/>
      <c r="J17" s="214"/>
    </row>
    <row r="18" ht="25" customHeight="1" spans="1:10">
      <c r="A18" s="214"/>
      <c r="B18" s="214"/>
      <c r="C18" s="212" t="s">
        <v>295</v>
      </c>
      <c r="D18" s="212" t="s">
        <v>296</v>
      </c>
      <c r="E18" s="212" t="s">
        <v>336</v>
      </c>
      <c r="F18" s="213" t="s">
        <v>310</v>
      </c>
      <c r="G18" s="212" t="s">
        <v>337</v>
      </c>
      <c r="H18" s="213" t="s">
        <v>307</v>
      </c>
      <c r="I18" s="213" t="s">
        <v>301</v>
      </c>
      <c r="J18" s="212" t="s">
        <v>338</v>
      </c>
    </row>
    <row r="19" ht="25" customHeight="1" spans="1:10">
      <c r="A19" s="214"/>
      <c r="B19" s="214"/>
      <c r="C19" s="212" t="s">
        <v>295</v>
      </c>
      <c r="D19" s="212" t="s">
        <v>296</v>
      </c>
      <c r="E19" s="212" t="s">
        <v>339</v>
      </c>
      <c r="F19" s="213" t="s">
        <v>310</v>
      </c>
      <c r="G19" s="212" t="s">
        <v>337</v>
      </c>
      <c r="H19" s="213" t="s">
        <v>307</v>
      </c>
      <c r="I19" s="213" t="s">
        <v>301</v>
      </c>
      <c r="J19" s="212" t="s">
        <v>340</v>
      </c>
    </row>
    <row r="20" ht="21" customHeight="1" spans="1:10">
      <c r="A20" s="214"/>
      <c r="B20" s="214"/>
      <c r="C20" s="212" t="s">
        <v>295</v>
      </c>
      <c r="D20" s="212" t="s">
        <v>296</v>
      </c>
      <c r="E20" s="212" t="s">
        <v>341</v>
      </c>
      <c r="F20" s="213" t="s">
        <v>310</v>
      </c>
      <c r="G20" s="212" t="s">
        <v>342</v>
      </c>
      <c r="H20" s="213" t="s">
        <v>343</v>
      </c>
      <c r="I20" s="213" t="s">
        <v>301</v>
      </c>
      <c r="J20" s="212" t="s">
        <v>344</v>
      </c>
    </row>
    <row r="21" ht="36" customHeight="1" spans="1:10">
      <c r="A21" s="214"/>
      <c r="B21" s="214"/>
      <c r="C21" s="212" t="s">
        <v>295</v>
      </c>
      <c r="D21" s="212" t="s">
        <v>296</v>
      </c>
      <c r="E21" s="212" t="s">
        <v>345</v>
      </c>
      <c r="F21" s="213" t="s">
        <v>298</v>
      </c>
      <c r="G21" s="212" t="s">
        <v>337</v>
      </c>
      <c r="H21" s="213" t="s">
        <v>346</v>
      </c>
      <c r="I21" s="213" t="s">
        <v>301</v>
      </c>
      <c r="J21" s="212" t="s">
        <v>347</v>
      </c>
    </row>
    <row r="22" ht="20" customHeight="1" spans="1:10">
      <c r="A22" s="214"/>
      <c r="B22" s="214"/>
      <c r="C22" s="212" t="s">
        <v>295</v>
      </c>
      <c r="D22" s="212" t="s">
        <v>314</v>
      </c>
      <c r="E22" s="212" t="s">
        <v>315</v>
      </c>
      <c r="F22" s="213" t="s">
        <v>298</v>
      </c>
      <c r="G22" s="212" t="s">
        <v>316</v>
      </c>
      <c r="H22" s="213" t="s">
        <v>317</v>
      </c>
      <c r="I22" s="213" t="s">
        <v>318</v>
      </c>
      <c r="J22" s="212" t="s">
        <v>348</v>
      </c>
    </row>
    <row r="23" ht="21" customHeight="1" spans="1:10">
      <c r="A23" s="214"/>
      <c r="B23" s="214"/>
      <c r="C23" s="212" t="s">
        <v>295</v>
      </c>
      <c r="D23" s="212" t="s">
        <v>320</v>
      </c>
      <c r="E23" s="212" t="s">
        <v>349</v>
      </c>
      <c r="F23" s="213" t="s">
        <v>298</v>
      </c>
      <c r="G23" s="212" t="s">
        <v>316</v>
      </c>
      <c r="H23" s="213" t="s">
        <v>317</v>
      </c>
      <c r="I23" s="213" t="s">
        <v>318</v>
      </c>
      <c r="J23" s="212" t="s">
        <v>350</v>
      </c>
    </row>
    <row r="24" ht="27" customHeight="1" spans="1:10">
      <c r="A24" s="214"/>
      <c r="B24" s="214"/>
      <c r="C24" s="212" t="s">
        <v>324</v>
      </c>
      <c r="D24" s="212" t="s">
        <v>325</v>
      </c>
      <c r="E24" s="212" t="s">
        <v>351</v>
      </c>
      <c r="F24" s="213" t="s">
        <v>298</v>
      </c>
      <c r="G24" s="212" t="s">
        <v>331</v>
      </c>
      <c r="H24" s="213" t="s">
        <v>317</v>
      </c>
      <c r="I24" s="213" t="s">
        <v>318</v>
      </c>
      <c r="J24" s="212" t="s">
        <v>352</v>
      </c>
    </row>
    <row r="25" ht="27" customHeight="1" spans="1:10">
      <c r="A25" s="214"/>
      <c r="B25" s="214"/>
      <c r="C25" s="212" t="s">
        <v>324</v>
      </c>
      <c r="D25" s="212" t="s">
        <v>325</v>
      </c>
      <c r="E25" s="212" t="s">
        <v>353</v>
      </c>
      <c r="F25" s="213" t="s">
        <v>298</v>
      </c>
      <c r="G25" s="212" t="s">
        <v>163</v>
      </c>
      <c r="H25" s="213" t="s">
        <v>317</v>
      </c>
      <c r="I25" s="213" t="s">
        <v>318</v>
      </c>
      <c r="J25" s="212" t="s">
        <v>354</v>
      </c>
    </row>
    <row r="26" ht="42" customHeight="1" spans="1:10">
      <c r="A26" s="214"/>
      <c r="B26" s="214"/>
      <c r="C26" s="212" t="s">
        <v>328</v>
      </c>
      <c r="D26" s="212" t="s">
        <v>329</v>
      </c>
      <c r="E26" s="212" t="s">
        <v>355</v>
      </c>
      <c r="F26" s="213" t="s">
        <v>298</v>
      </c>
      <c r="G26" s="212" t="s">
        <v>331</v>
      </c>
      <c r="H26" s="213" t="s">
        <v>317</v>
      </c>
      <c r="I26" s="213" t="s">
        <v>318</v>
      </c>
      <c r="J26" s="212" t="s">
        <v>356</v>
      </c>
    </row>
  </sheetData>
  <mergeCells count="2">
    <mergeCell ref="A2:J2"/>
    <mergeCell ref="A3:H3"/>
  </mergeCells>
  <pageMargins left="0.75" right="0.75" top="1" bottom="1" header="0.5" footer="0.5"/>
  <pageSetup paperSize="9" scale="5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州对下转移支付预算表09-1</vt:lpstr>
      <vt:lpstr>州对下转移支付绩效目标表09-2</vt:lpstr>
      <vt:lpstr>新增资产配置表10</vt:lpstr>
      <vt:lpstr>上级补助项目支出预算表11</vt:lpstr>
      <vt:lpstr>部门项目中期规划预算表12</vt:lpstr>
      <vt:lpstr>部门整体支出绩效目标表13</vt:lpstr>
      <vt:lpstr>部门单位基本信息表14</vt:lpstr>
      <vt:lpstr>重点领域项目名单15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2025-02-21T01:16:00Z</dcterms:created>
  <dcterms:modified xsi:type="dcterms:W3CDTF">2025-02-26T01:19:21Z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